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ZAVRŠNI RAČUN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5" i="8" l="1"/>
  <c r="E337" i="5"/>
  <c r="L1478" i="9" l="1"/>
  <c r="J1478" i="9"/>
  <c r="F348" i="9"/>
  <c r="F347" i="9"/>
  <c r="F346" i="9"/>
  <c r="F345" i="9"/>
  <c r="F344" i="9"/>
  <c r="F343" i="9"/>
  <c r="F342" i="9"/>
  <c r="M341" i="9"/>
  <c r="L341" i="9"/>
  <c r="F341" i="9"/>
  <c r="E341" i="9"/>
  <c r="B341" i="9"/>
  <c r="H340" i="9"/>
  <c r="G340" i="9"/>
  <c r="F340" i="9"/>
  <c r="F339" i="9"/>
  <c r="F338" i="9"/>
  <c r="F337" i="9"/>
  <c r="F336" i="9"/>
  <c r="H335" i="9"/>
  <c r="E335" i="9" s="1"/>
  <c r="B335" i="9" s="1"/>
  <c r="G335" i="9"/>
  <c r="F335" i="9"/>
  <c r="F334" i="9"/>
  <c r="H333" i="9"/>
  <c r="G333" i="9"/>
  <c r="F333" i="9"/>
  <c r="E333" i="9"/>
  <c r="B333" i="9"/>
  <c r="H332" i="9"/>
  <c r="G332" i="9"/>
  <c r="F332" i="9"/>
  <c r="E332" i="9"/>
  <c r="B332" i="9" s="1"/>
  <c r="H331" i="9"/>
  <c r="G331" i="9"/>
  <c r="F331" i="9"/>
  <c r="E331" i="9"/>
  <c r="B331" i="9"/>
  <c r="H330" i="9"/>
  <c r="G330" i="9"/>
  <c r="F330" i="9"/>
  <c r="E330" i="9"/>
  <c r="B330" i="9" s="1"/>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E319" i="9" s="1"/>
  <c r="B319" i="9" s="1"/>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L289" i="9"/>
  <c r="F289" i="9"/>
  <c r="E289" i="9"/>
  <c r="B289" i="9"/>
  <c r="M288" i="9"/>
  <c r="L288" i="9"/>
  <c r="F288" i="9" s="1"/>
  <c r="E288" i="9"/>
  <c r="B288" i="9" s="1"/>
  <c r="M287" i="9"/>
  <c r="L287" i="9"/>
  <c r="F287" i="9"/>
  <c r="E287" i="9"/>
  <c r="B287" i="9"/>
  <c r="M286" i="9"/>
  <c r="L286" i="9"/>
  <c r="F286" i="9" s="1"/>
  <c r="E286" i="9"/>
  <c r="B286" i="9" s="1"/>
  <c r="M285" i="9"/>
  <c r="L285" i="9"/>
  <c r="F285" i="9"/>
  <c r="E285" i="9"/>
  <c r="B285" i="9"/>
  <c r="M284" i="9"/>
  <c r="L284" i="9"/>
  <c r="F284" i="9" s="1"/>
  <c r="E284" i="9"/>
  <c r="B284" i="9" s="1"/>
  <c r="M283" i="9"/>
  <c r="L283" i="9"/>
  <c r="F283" i="9"/>
  <c r="E283" i="9"/>
  <c r="B283" i="9"/>
  <c r="M282" i="9"/>
  <c r="L282" i="9"/>
  <c r="F282" i="9" s="1"/>
  <c r="E282" i="9"/>
  <c r="B282" i="9" s="1"/>
  <c r="M281" i="9"/>
  <c r="L281" i="9"/>
  <c r="F281" i="9"/>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B270" i="9" s="1"/>
  <c r="M269" i="9"/>
  <c r="L269" i="9"/>
  <c r="F269" i="9"/>
  <c r="E269" i="9"/>
  <c r="B269" i="9"/>
  <c r="M268" i="9"/>
  <c r="L268" i="9"/>
  <c r="F268" i="9" s="1"/>
  <c r="B268" i="9" s="1"/>
  <c r="E268" i="9"/>
  <c r="M267" i="9"/>
  <c r="L267" i="9"/>
  <c r="F267" i="9" s="1"/>
  <c r="B267" i="9" s="1"/>
  <c r="E267" i="9"/>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c r="E253" i="9"/>
  <c r="B253" i="9" s="1"/>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E236" i="9"/>
  <c r="M235" i="9"/>
  <c r="L235" i="9"/>
  <c r="F235" i="9"/>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G165" i="9"/>
  <c r="F165" i="9"/>
  <c r="E165" i="9"/>
  <c r="B165" i="9"/>
  <c r="H164" i="9"/>
  <c r="G164" i="9"/>
  <c r="F164" i="9"/>
  <c r="E164" i="9"/>
  <c r="B164" i="9" s="1"/>
  <c r="H163" i="9"/>
  <c r="E163" i="9" s="1"/>
  <c r="B163" i="9" s="1"/>
  <c r="G163" i="9"/>
  <c r="F163" i="9"/>
  <c r="H162" i="9"/>
  <c r="G162" i="9"/>
  <c r="F162" i="9"/>
  <c r="E162" i="9"/>
  <c r="B162" i="9" s="1"/>
  <c r="H161" i="9"/>
  <c r="G161" i="9"/>
  <c r="F161" i="9"/>
  <c r="E161" i="9"/>
  <c r="B161" i="9" s="1"/>
  <c r="H160" i="9"/>
  <c r="G160" i="9"/>
  <c r="F160" i="9"/>
  <c r="E160" i="9"/>
  <c r="B160" i="9"/>
  <c r="H159" i="9"/>
  <c r="G159" i="9"/>
  <c r="F159" i="9"/>
  <c r="E159" i="9"/>
  <c r="B159" i="9" s="1"/>
  <c r="H158" i="9"/>
  <c r="G158" i="9"/>
  <c r="F158" i="9"/>
  <c r="E158" i="9"/>
  <c r="B158" i="9"/>
  <c r="H157" i="9"/>
  <c r="G157" i="9"/>
  <c r="F157" i="9"/>
  <c r="E157" i="9"/>
  <c r="B157" i="9" s="1"/>
  <c r="F156" i="9"/>
  <c r="H155" i="9"/>
  <c r="G155" i="9"/>
  <c r="F155" i="9"/>
  <c r="E155" i="9"/>
  <c r="B155" i="9" s="1"/>
  <c r="H154" i="9"/>
  <c r="G154" i="9"/>
  <c r="F154" i="9"/>
  <c r="E154" i="9"/>
  <c r="B154" i="9" s="1"/>
  <c r="H153" i="9"/>
  <c r="G153" i="9"/>
  <c r="F153" i="9"/>
  <c r="E153" i="9"/>
  <c r="B153" i="9" s="1"/>
  <c r="H152" i="9"/>
  <c r="G152" i="9"/>
  <c r="F152" i="9"/>
  <c r="E152" i="9"/>
  <c r="B152" i="9" s="1"/>
  <c r="H151" i="9"/>
  <c r="G151" i="9"/>
  <c r="F151" i="9"/>
  <c r="E151" i="9"/>
  <c r="B151" i="9"/>
  <c r="H150" i="9"/>
  <c r="G150" i="9"/>
  <c r="F150" i="9"/>
  <c r="E150" i="9"/>
  <c r="B150" i="9" s="1"/>
  <c r="H149" i="9"/>
  <c r="E149" i="9" s="1"/>
  <c r="B149" i="9" s="1"/>
  <c r="G149" i="9"/>
  <c r="F149" i="9"/>
  <c r="H148" i="9"/>
  <c r="G148" i="9"/>
  <c r="F148" i="9"/>
  <c r="E148" i="9"/>
  <c r="B148" i="9" s="1"/>
  <c r="H147" i="9"/>
  <c r="G147" i="9"/>
  <c r="F147" i="9"/>
  <c r="E147" i="9"/>
  <c r="B147" i="9" s="1"/>
  <c r="H146" i="9"/>
  <c r="G146" i="9"/>
  <c r="F146" i="9"/>
  <c r="E146" i="9"/>
  <c r="B146" i="9"/>
  <c r="H145" i="9"/>
  <c r="G145" i="9"/>
  <c r="F145" i="9"/>
  <c r="E145" i="9"/>
  <c r="B145" i="9" s="1"/>
  <c r="H144" i="9"/>
  <c r="E144" i="9" s="1"/>
  <c r="B144" i="9" s="1"/>
  <c r="G144" i="9"/>
  <c r="F144" i="9"/>
  <c r="H143" i="9"/>
  <c r="G143" i="9"/>
  <c r="F143" i="9"/>
  <c r="E143" i="9"/>
  <c r="B143" i="9" s="1"/>
  <c r="H142" i="9"/>
  <c r="G142" i="9"/>
  <c r="F142" i="9"/>
  <c r="E142" i="9"/>
  <c r="B142" i="9"/>
  <c r="H141" i="9"/>
  <c r="G141" i="9"/>
  <c r="F141" i="9"/>
  <c r="E141" i="9"/>
  <c r="B141" i="9" s="1"/>
  <c r="H140" i="9"/>
  <c r="E140" i="9" s="1"/>
  <c r="B140" i="9" s="1"/>
  <c r="G140" i="9"/>
  <c r="F140" i="9"/>
  <c r="H139" i="9"/>
  <c r="G139" i="9"/>
  <c r="F139" i="9"/>
  <c r="E139" i="9"/>
  <c r="B139" i="9" s="1"/>
  <c r="H138" i="9"/>
  <c r="G138" i="9"/>
  <c r="F138" i="9"/>
  <c r="E138" i="9"/>
  <c r="B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G130" i="9"/>
  <c r="F130" i="9"/>
  <c r="E130" i="9"/>
  <c r="B130" i="9"/>
  <c r="H129" i="9"/>
  <c r="G129" i="9"/>
  <c r="F129" i="9"/>
  <c r="E129" i="9"/>
  <c r="B129" i="9" s="1"/>
  <c r="H128" i="9"/>
  <c r="G128" i="9"/>
  <c r="F128" i="9"/>
  <c r="E128" i="9"/>
  <c r="B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G112" i="9"/>
  <c r="F112" i="9"/>
  <c r="E112" i="9"/>
  <c r="B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G102" i="9"/>
  <c r="F102" i="9"/>
  <c r="E102" i="9"/>
  <c r="B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G84" i="9"/>
  <c r="F84" i="9"/>
  <c r="E84" i="9"/>
  <c r="B84" i="9"/>
  <c r="H83" i="9"/>
  <c r="G83" i="9"/>
  <c r="F83" i="9"/>
  <c r="E83" i="9"/>
  <c r="B83" i="9" s="1"/>
  <c r="H82" i="9"/>
  <c r="G82" i="9"/>
  <c r="F82" i="9"/>
  <c r="E82" i="9"/>
  <c r="B82" i="9"/>
  <c r="H81" i="9"/>
  <c r="E81" i="9" s="1"/>
  <c r="B81" i="9" s="1"/>
  <c r="G81" i="9"/>
  <c r="F81" i="9"/>
  <c r="H80" i="9"/>
  <c r="G80" i="9"/>
  <c r="F80" i="9"/>
  <c r="E80" i="9"/>
  <c r="B80" i="9"/>
  <c r="H79" i="9"/>
  <c r="G79" i="9"/>
  <c r="F79" i="9"/>
  <c r="E79" i="9"/>
  <c r="B79" i="9" s="1"/>
  <c r="H78" i="9"/>
  <c r="G78" i="9"/>
  <c r="F78" i="9"/>
  <c r="E78" i="9"/>
  <c r="B78" i="9"/>
  <c r="H77" i="9"/>
  <c r="G77" i="9"/>
  <c r="F77" i="9"/>
  <c r="E77" i="9"/>
  <c r="B77" i="9" s="1"/>
  <c r="H76" i="9"/>
  <c r="G76" i="9"/>
  <c r="F76" i="9"/>
  <c r="E76" i="9"/>
  <c r="B76" i="9"/>
  <c r="H75" i="9"/>
  <c r="G75" i="9"/>
  <c r="F75" i="9"/>
  <c r="E75" i="9"/>
  <c r="B75" i="9" s="1"/>
  <c r="H74" i="9"/>
  <c r="G74" i="9"/>
  <c r="F74" i="9"/>
  <c r="E74" i="9"/>
  <c r="B74" i="9"/>
  <c r="H73" i="9"/>
  <c r="G73" i="9"/>
  <c r="F73" i="9"/>
  <c r="E73" i="9"/>
  <c r="B73" i="9" s="1"/>
  <c r="H72" i="9"/>
  <c r="G72" i="9"/>
  <c r="F72" i="9"/>
  <c r="E72" i="9"/>
  <c r="B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G62" i="9"/>
  <c r="F62" i="9"/>
  <c r="E62" i="9"/>
  <c r="B62" i="9"/>
  <c r="H61" i="9"/>
  <c r="G61" i="9"/>
  <c r="F61" i="9"/>
  <c r="E61" i="9"/>
  <c r="B61" i="9" s="1"/>
  <c r="H60" i="9"/>
  <c r="E60" i="9" s="1"/>
  <c r="B60" i="9" s="1"/>
  <c r="G60" i="9"/>
  <c r="F60" i="9"/>
  <c r="H59" i="9"/>
  <c r="G59" i="9"/>
  <c r="F59" i="9"/>
  <c r="E59" i="9"/>
  <c r="B59" i="9" s="1"/>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G53" i="9"/>
  <c r="F53" i="9"/>
  <c r="E53" i="9"/>
  <c r="B53" i="9" s="1"/>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c r="H37" i="9"/>
  <c r="G37" i="9"/>
  <c r="F37" i="9"/>
  <c r="H36" i="9"/>
  <c r="G36" i="9"/>
  <c r="F36" i="9"/>
  <c r="H35" i="9"/>
  <c r="E35" i="9" s="1"/>
  <c r="B35" i="9" s="1"/>
  <c r="G35" i="9"/>
  <c r="F35" i="9"/>
  <c r="H34" i="9"/>
  <c r="E34" i="9" s="1"/>
  <c r="B34" i="9" s="1"/>
  <c r="G34" i="9"/>
  <c r="F34" i="9"/>
  <c r="H33" i="9"/>
  <c r="G33" i="9"/>
  <c r="F33" i="9"/>
  <c r="E33" i="9"/>
  <c r="B33" i="9" s="1"/>
  <c r="H32" i="9"/>
  <c r="G32" i="9"/>
  <c r="F32" i="9"/>
  <c r="E32" i="9"/>
  <c r="B32" i="9"/>
  <c r="H31" i="9"/>
  <c r="E31" i="9" s="1"/>
  <c r="B31" i="9" s="1"/>
  <c r="G31" i="9"/>
  <c r="F31" i="9"/>
  <c r="H30" i="9"/>
  <c r="G30" i="9"/>
  <c r="F30" i="9"/>
  <c r="E30" i="9"/>
  <c r="B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F24" i="9"/>
  <c r="F4" i="9"/>
  <c r="O3" i="9"/>
  <c r="G296" i="9" s="1"/>
  <c r="E296" i="9" s="1"/>
  <c r="I3" i="9"/>
  <c r="H3" i="9"/>
  <c r="G3" i="9"/>
  <c r="D104" i="8"/>
  <c r="I41" i="3" s="1"/>
  <c r="D97" i="8"/>
  <c r="D92" i="8"/>
  <c r="D87" i="8"/>
  <c r="D82" i="8"/>
  <c r="D77" i="8"/>
  <c r="D72" i="8"/>
  <c r="D67" i="8"/>
  <c r="D62" i="8"/>
  <c r="D57" i="8"/>
  <c r="C1634" i="1" s="1"/>
  <c r="G1634" i="1" s="1"/>
  <c r="D52" i="8"/>
  <c r="D46" i="8"/>
  <c r="D37" i="8"/>
  <c r="D27" i="8"/>
  <c r="D25" i="8" s="1"/>
  <c r="C1602" i="1" s="1"/>
  <c r="G1602" i="1" s="1"/>
  <c r="D18" i="8"/>
  <c r="D8" i="8"/>
  <c r="D6" i="8" s="1"/>
  <c r="C1583" i="1" s="1"/>
  <c r="H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I31" i="3"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D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D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1087" i="1" s="1"/>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E535" i="4" s="1"/>
  <c r="F534" i="4"/>
  <c r="F533" i="4"/>
  <c r="E532" i="4"/>
  <c r="D532" i="4"/>
  <c r="F532" i="4" s="1"/>
  <c r="F531" i="4"/>
  <c r="F530" i="4"/>
  <c r="E529" i="4"/>
  <c r="D529" i="4"/>
  <c r="F529" i="4" s="1"/>
  <c r="F528" i="4"/>
  <c r="F527" i="4"/>
  <c r="E526" i="4"/>
  <c r="D526" i="4"/>
  <c r="F526" i="4" s="1"/>
  <c r="F525" i="4"/>
  <c r="F524" i="4"/>
  <c r="E523" i="4"/>
  <c r="D523" i="4"/>
  <c r="D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E430" i="4" s="1"/>
  <c r="E63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F428" i="4" s="1"/>
  <c r="E427" i="4"/>
  <c r="D422" i="1" s="1"/>
  <c r="D427" i="4"/>
  <c r="D648" i="4" s="1"/>
  <c r="E426" i="4"/>
  <c r="E647" i="4" s="1"/>
  <c r="D641" i="1"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E418" i="4"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H160"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D140" i="4" s="1"/>
  <c r="F140" i="4" s="1"/>
  <c r="E140" i="4"/>
  <c r="F139" i="4"/>
  <c r="F138" i="4"/>
  <c r="F137" i="4"/>
  <c r="F136" i="4"/>
  <c r="E135" i="4"/>
  <c r="D131" i="1" s="1"/>
  <c r="H131" i="1" s="1"/>
  <c r="D135" i="4"/>
  <c r="E134" i="4"/>
  <c r="D130" i="1" s="1"/>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5" i="1"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G28" i="3"/>
  <c r="B28" i="3"/>
  <c r="I27" i="3"/>
  <c r="H27" i="3"/>
  <c r="G27" i="3"/>
  <c r="B27" i="3"/>
  <c r="G25" i="3"/>
  <c r="B25" i="3"/>
  <c r="H24" i="3"/>
  <c r="G24" i="3"/>
  <c r="B24" i="3"/>
  <c r="G23" i="3"/>
  <c r="B23" i="3"/>
  <c r="H22" i="3"/>
  <c r="G22" i="3"/>
  <c r="B22" i="3"/>
  <c r="G20" i="3"/>
  <c r="B20" i="3"/>
  <c r="G19" i="3"/>
  <c r="B19" i="3"/>
  <c r="G18" i="3"/>
  <c r="B18" i="3"/>
  <c r="G17" i="3"/>
  <c r="B17" i="3"/>
  <c r="H10" i="3" a="1"/>
  <c r="H10" i="3" s="1"/>
  <c r="L3" i="9" s="1"/>
  <c r="C1686" i="1"/>
  <c r="G1686" i="1" s="1"/>
  <c r="G1685" i="1"/>
  <c r="C1685" i="1"/>
  <c r="H1685" i="1" s="1"/>
  <c r="C1684" i="1"/>
  <c r="G1684" i="1" s="1"/>
  <c r="G1683" i="1"/>
  <c r="C1683" i="1"/>
  <c r="H1683" i="1" s="1"/>
  <c r="C1682" i="1"/>
  <c r="G1682" i="1" s="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C1635" i="1"/>
  <c r="H1635" i="1" s="1"/>
  <c r="G1633" i="1"/>
  <c r="C1633" i="1"/>
  <c r="H1633" i="1" s="1"/>
  <c r="C1632" i="1"/>
  <c r="G1632" i="1" s="1"/>
  <c r="G1631" i="1"/>
  <c r="C1631" i="1"/>
  <c r="H1631" i="1" s="1"/>
  <c r="C1630" i="1"/>
  <c r="G1630" i="1" s="1"/>
  <c r="G1627" i="1"/>
  <c r="C1627" i="1"/>
  <c r="H1627" i="1" s="1"/>
  <c r="C1626" i="1"/>
  <c r="G1626" i="1" s="1"/>
  <c r="G1625" i="1"/>
  <c r="C1625" i="1"/>
  <c r="H1625" i="1" s="1"/>
  <c r="C1624" i="1"/>
  <c r="G1624" i="1" s="1"/>
  <c r="G1623" i="1"/>
  <c r="C1623" i="1"/>
  <c r="H1623" i="1" s="1"/>
  <c r="C1620" i="1"/>
  <c r="G1620" i="1" s="1"/>
  <c r="G1619" i="1"/>
  <c r="C1619" i="1"/>
  <c r="H1619" i="1" s="1"/>
  <c r="C1618" i="1"/>
  <c r="G1618" i="1" s="1"/>
  <c r="G1617" i="1"/>
  <c r="C1617" i="1"/>
  <c r="H1617" i="1" s="1"/>
  <c r="C1616" i="1"/>
  <c r="G1616" i="1" s="1"/>
  <c r="G1615" i="1"/>
  <c r="C1615" i="1"/>
  <c r="H1615" i="1" s="1"/>
  <c r="C1614" i="1"/>
  <c r="G1614" i="1" s="1"/>
  <c r="C1613" i="1"/>
  <c r="H1613" i="1" s="1"/>
  <c r="C1612" i="1"/>
  <c r="G1612" i="1" s="1"/>
  <c r="G1611" i="1"/>
  <c r="C1611" i="1"/>
  <c r="H1611" i="1" s="1"/>
  <c r="C1610" i="1"/>
  <c r="G1610" i="1" s="1"/>
  <c r="G1609" i="1"/>
  <c r="C1609" i="1"/>
  <c r="H1609" i="1" s="1"/>
  <c r="C1608" i="1"/>
  <c r="G1608" i="1" s="1"/>
  <c r="G1607" i="1"/>
  <c r="C1607" i="1"/>
  <c r="H1607" i="1" s="1"/>
  <c r="C1606" i="1"/>
  <c r="G1606" i="1" s="1"/>
  <c r="G1605" i="1"/>
  <c r="C1605" i="1"/>
  <c r="H1605" i="1" s="1"/>
  <c r="G1603" i="1"/>
  <c r="C1603" i="1"/>
  <c r="H1603" i="1" s="1"/>
  <c r="G1601" i="1"/>
  <c r="C1601" i="1"/>
  <c r="H1601" i="1" s="1"/>
  <c r="C1600" i="1"/>
  <c r="G1600" i="1" s="1"/>
  <c r="G1599" i="1"/>
  <c r="C1599" i="1"/>
  <c r="H1599" i="1" s="1"/>
  <c r="C1598" i="1"/>
  <c r="G1598" i="1" s="1"/>
  <c r="G1597" i="1"/>
  <c r="C1597" i="1"/>
  <c r="H1597" i="1" s="1"/>
  <c r="C1596" i="1"/>
  <c r="G1596" i="1" s="1"/>
  <c r="G1595" i="1"/>
  <c r="C1595" i="1"/>
  <c r="H1595" i="1" s="1"/>
  <c r="C1594" i="1"/>
  <c r="G1594" i="1" s="1"/>
  <c r="G1593" i="1"/>
  <c r="C1593" i="1"/>
  <c r="H1593" i="1" s="1"/>
  <c r="C1592" i="1"/>
  <c r="G1592" i="1" s="1"/>
  <c r="C1591" i="1"/>
  <c r="H1591" i="1" s="1"/>
  <c r="C1590" i="1"/>
  <c r="G1590" i="1" s="1"/>
  <c r="C1589" i="1"/>
  <c r="H1589" i="1" s="1"/>
  <c r="C1588" i="1"/>
  <c r="G1588" i="1" s="1"/>
  <c r="C1587" i="1"/>
  <c r="H1587" i="1" s="1"/>
  <c r="C1586" i="1"/>
  <c r="G1586" i="1" s="1"/>
  <c r="C1584" i="1"/>
  <c r="G1584"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H1564" i="1" s="1"/>
  <c r="C1564" i="1"/>
  <c r="J1564" i="1" s="1"/>
  <c r="D1563" i="1"/>
  <c r="H1563" i="1" s="1"/>
  <c r="C1563" i="1"/>
  <c r="G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H1555" i="1" s="1"/>
  <c r="C1555" i="1"/>
  <c r="G1555" i="1" s="1"/>
  <c r="D1554" i="1"/>
  <c r="C1554" i="1"/>
  <c r="J1554" i="1" s="1"/>
  <c r="D1553" i="1"/>
  <c r="C1553" i="1"/>
  <c r="J1553" i="1" s="1"/>
  <c r="D1552" i="1"/>
  <c r="C1552" i="1"/>
  <c r="J1552" i="1" s="1"/>
  <c r="D1551" i="1"/>
  <c r="H1551" i="1" s="1"/>
  <c r="C1551" i="1"/>
  <c r="J1551" i="1" s="1"/>
  <c r="D1550" i="1"/>
  <c r="H1550" i="1" s="1"/>
  <c r="C1550" i="1"/>
  <c r="J1550" i="1" s="1"/>
  <c r="D1549" i="1"/>
  <c r="J1549" i="1" s="1"/>
  <c r="C1549" i="1"/>
  <c r="G1549" i="1" s="1"/>
  <c r="D1548" i="1"/>
  <c r="J1548" i="1" s="1"/>
  <c r="C1548" i="1"/>
  <c r="G1548" i="1" s="1"/>
  <c r="D1547" i="1"/>
  <c r="C1547" i="1"/>
  <c r="J1547" i="1" s="1"/>
  <c r="D1546" i="1"/>
  <c r="C1546" i="1"/>
  <c r="G1546" i="1" s="1"/>
  <c r="D1545" i="1"/>
  <c r="C1545" i="1"/>
  <c r="G1545" i="1" s="1"/>
  <c r="D1544" i="1"/>
  <c r="C1544" i="1"/>
  <c r="G1544" i="1" s="1"/>
  <c r="D1543" i="1"/>
  <c r="C1543" i="1"/>
  <c r="G1543" i="1" s="1"/>
  <c r="D1542" i="1"/>
  <c r="C1542" i="1"/>
  <c r="D1541" i="1"/>
  <c r="C1541" i="1"/>
  <c r="D1540" i="1"/>
  <c r="C1540" i="1"/>
  <c r="D1539" i="1"/>
  <c r="C1539" i="1"/>
  <c r="D1538" i="1"/>
  <c r="C1538" i="1"/>
  <c r="D1537" i="1"/>
  <c r="D1536" i="1"/>
  <c r="C1536" i="1"/>
  <c r="G1536" i="1" s="1"/>
  <c r="D1535" i="1"/>
  <c r="C1535" i="1"/>
  <c r="G1535" i="1" s="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C1525" i="1"/>
  <c r="G1525" i="1" s="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C1510" i="1"/>
  <c r="G1510" i="1" s="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C1388" i="1"/>
  <c r="G1388" i="1" s="1"/>
  <c r="D1387" i="1"/>
  <c r="C1387" i="1"/>
  <c r="G1387" i="1" s="1"/>
  <c r="D1386" i="1"/>
  <c r="C1386" i="1"/>
  <c r="D1385" i="1"/>
  <c r="C1385" i="1"/>
  <c r="G1385" i="1" s="1"/>
  <c r="D1384" i="1"/>
  <c r="H1384" i="1" s="1"/>
  <c r="C1384" i="1"/>
  <c r="D1383" i="1"/>
  <c r="C1383" i="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C1291" i="1"/>
  <c r="H1291" i="1" s="1"/>
  <c r="D1290" i="1"/>
  <c r="C1290" i="1"/>
  <c r="H1290" i="1" s="1"/>
  <c r="D1289" i="1"/>
  <c r="C1289" i="1"/>
  <c r="H1289" i="1" s="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D1266" i="1"/>
  <c r="C1266" i="1"/>
  <c r="D1265" i="1"/>
  <c r="C1265" i="1"/>
  <c r="D1264" i="1"/>
  <c r="C1264" i="1"/>
  <c r="D1263" i="1"/>
  <c r="C1263" i="1"/>
  <c r="H1263" i="1" s="1"/>
  <c r="D1262" i="1"/>
  <c r="C1262" i="1"/>
  <c r="H1262" i="1" s="1"/>
  <c r="D1261" i="1"/>
  <c r="C1261"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D1202" i="1"/>
  <c r="C1202" i="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C1181" i="1"/>
  <c r="D1179" i="1"/>
  <c r="C1179" i="1"/>
  <c r="D1178" i="1"/>
  <c r="C1178" i="1"/>
  <c r="H1178" i="1" s="1"/>
  <c r="D1177" i="1"/>
  <c r="C1177" i="1"/>
  <c r="H1177" i="1" s="1"/>
  <c r="D1176" i="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D1165" i="1"/>
  <c r="C1165" i="1"/>
  <c r="H1165" i="1" s="1"/>
  <c r="D1164" i="1"/>
  <c r="C1164" i="1"/>
  <c r="H1164" i="1" s="1"/>
  <c r="D1163" i="1"/>
  <c r="C1163" i="1"/>
  <c r="H1163" i="1" s="1"/>
  <c r="D1162" i="1"/>
  <c r="C1162" i="1"/>
  <c r="H1162" i="1" s="1"/>
  <c r="D1161" i="1"/>
  <c r="C1161" i="1"/>
  <c r="D1160" i="1"/>
  <c r="C1160" i="1"/>
  <c r="H1160" i="1" s="1"/>
  <c r="D1159" i="1"/>
  <c r="C1159" i="1"/>
  <c r="H1159" i="1" s="1"/>
  <c r="D1158" i="1"/>
  <c r="C1158" i="1"/>
  <c r="H1158" i="1" s="1"/>
  <c r="D1157" i="1"/>
  <c r="C1157" i="1"/>
  <c r="H1157" i="1" s="1"/>
  <c r="D1156" i="1"/>
  <c r="C1156" i="1"/>
  <c r="H1156" i="1" s="1"/>
  <c r="D1155" i="1"/>
  <c r="C1155" i="1"/>
  <c r="D1154" i="1"/>
  <c r="C1154" i="1"/>
  <c r="H1154" i="1" s="1"/>
  <c r="D1153" i="1"/>
  <c r="C1153" i="1"/>
  <c r="H1153" i="1" s="1"/>
  <c r="D1152" i="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D1091" i="1"/>
  <c r="C1091" i="1"/>
  <c r="H1091" i="1" s="1"/>
  <c r="D1090" i="1"/>
  <c r="C1090" i="1"/>
  <c r="H1090" i="1" s="1"/>
  <c r="D1089" i="1"/>
  <c r="C1089" i="1"/>
  <c r="H1089" i="1" s="1"/>
  <c r="D1088" i="1"/>
  <c r="C1088" i="1"/>
  <c r="H1088" i="1" s="1"/>
  <c r="C1087" i="1"/>
  <c r="D1086" i="1"/>
  <c r="C1086" i="1"/>
  <c r="H1086" i="1" s="1"/>
  <c r="D1085" i="1"/>
  <c r="C1085" i="1"/>
  <c r="D1084" i="1"/>
  <c r="C1084" i="1"/>
  <c r="H1084" i="1" s="1"/>
  <c r="D1083" i="1"/>
  <c r="C1083" i="1"/>
  <c r="H1083" i="1" s="1"/>
  <c r="D1082" i="1"/>
  <c r="C1082" i="1"/>
  <c r="H1082" i="1" s="1"/>
  <c r="D1081" i="1"/>
  <c r="C1081" i="1"/>
  <c r="H1081" i="1" s="1"/>
  <c r="D1080" i="1"/>
  <c r="C1080" i="1"/>
  <c r="D1079" i="1"/>
  <c r="C1079" i="1"/>
  <c r="H1079" i="1" s="1"/>
  <c r="D1078" i="1"/>
  <c r="C1078" i="1"/>
  <c r="H1078" i="1" s="1"/>
  <c r="D1077" i="1"/>
  <c r="C1077" i="1"/>
  <c r="H1077" i="1" s="1"/>
  <c r="D1076" i="1"/>
  <c r="C1076" i="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D1059" i="1"/>
  <c r="C1059" i="1"/>
  <c r="D1058" i="1"/>
  <c r="C1058" i="1"/>
  <c r="H1058" i="1" s="1"/>
  <c r="D1057" i="1"/>
  <c r="C1057" i="1"/>
  <c r="D1056" i="1"/>
  <c r="C1056" i="1"/>
  <c r="H1056" i="1" s="1"/>
  <c r="D1055" i="1"/>
  <c r="C1055" i="1"/>
  <c r="D1054" i="1"/>
  <c r="C1054" i="1"/>
  <c r="H1054" i="1" s="1"/>
  <c r="D1053" i="1"/>
  <c r="C1053" i="1"/>
  <c r="H1053" i="1" s="1"/>
  <c r="D1052" i="1"/>
  <c r="C1052" i="1"/>
  <c r="H1052" i="1" s="1"/>
  <c r="D1051" i="1"/>
  <c r="C1051" i="1"/>
  <c r="H1051" i="1" s="1"/>
  <c r="C1050" i="1"/>
  <c r="D1049" i="1"/>
  <c r="C1049" i="1"/>
  <c r="H1049" i="1" s="1"/>
  <c r="D1048" i="1"/>
  <c r="C1048" i="1"/>
  <c r="H1048" i="1" s="1"/>
  <c r="D1047" i="1"/>
  <c r="C1047" i="1"/>
  <c r="H1047" i="1" s="1"/>
  <c r="D1046" i="1"/>
  <c r="C1046" i="1"/>
  <c r="H1046" i="1" s="1"/>
  <c r="D1045" i="1"/>
  <c r="C1045" i="1"/>
  <c r="D1044" i="1"/>
  <c r="C1044" i="1"/>
  <c r="H1044" i="1" s="1"/>
  <c r="D1043" i="1"/>
  <c r="C1043" i="1"/>
  <c r="H1043" i="1" s="1"/>
  <c r="D1042" i="1"/>
  <c r="C1042" i="1"/>
  <c r="H1042" i="1" s="1"/>
  <c r="D1041" i="1"/>
  <c r="C1041" i="1"/>
  <c r="D1040" i="1"/>
  <c r="C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D1030" i="1"/>
  <c r="C1030" i="1"/>
  <c r="H1030" i="1" s="1"/>
  <c r="D1029" i="1"/>
  <c r="C1029" i="1"/>
  <c r="H1029" i="1" s="1"/>
  <c r="D1028" i="1"/>
  <c r="C1028" i="1"/>
  <c r="H1028" i="1" s="1"/>
  <c r="D1027" i="1"/>
  <c r="C1027" i="1"/>
  <c r="D1026" i="1"/>
  <c r="C1026" i="1"/>
  <c r="H1026" i="1" s="1"/>
  <c r="D1025" i="1"/>
  <c r="C1025" i="1"/>
  <c r="C1024" i="1"/>
  <c r="D1023" i="1"/>
  <c r="C1023" i="1"/>
  <c r="D1022" i="1"/>
  <c r="C1022" i="1"/>
  <c r="H1022" i="1" s="1"/>
  <c r="D1021" i="1"/>
  <c r="C1021" i="1"/>
  <c r="H1021" i="1" s="1"/>
  <c r="D1020" i="1"/>
  <c r="C1020" i="1"/>
  <c r="D1019" i="1"/>
  <c r="C1019" i="1"/>
  <c r="H1019" i="1" s="1"/>
  <c r="D1018" i="1"/>
  <c r="C1018" i="1"/>
  <c r="C1017" i="1"/>
  <c r="D1016" i="1"/>
  <c r="C1016" i="1"/>
  <c r="D1015" i="1"/>
  <c r="C1015" i="1"/>
  <c r="D1014" i="1"/>
  <c r="C1014" i="1"/>
  <c r="H1014" i="1" s="1"/>
  <c r="D1013" i="1"/>
  <c r="C1013" i="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H649" i="1" s="1"/>
  <c r="D648" i="1"/>
  <c r="C648" i="1"/>
  <c r="H648" i="1" s="1"/>
  <c r="D647" i="1"/>
  <c r="C647" i="1"/>
  <c r="H647" i="1" s="1"/>
  <c r="D646" i="1"/>
  <c r="C646" i="1"/>
  <c r="H646" i="1" s="1"/>
  <c r="D645" i="1"/>
  <c r="C645" i="1"/>
  <c r="H645" i="1" s="1"/>
  <c r="C642" i="1"/>
  <c r="C641" i="1"/>
  <c r="D636" i="1"/>
  <c r="C636" i="1"/>
  <c r="D635" i="1"/>
  <c r="C635" i="1"/>
  <c r="H635" i="1" s="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H423" i="1" s="1"/>
  <c r="C422" i="1"/>
  <c r="C421" i="1"/>
  <c r="D416" i="1"/>
  <c r="C416" i="1"/>
  <c r="H416" i="1" s="1"/>
  <c r="D415" i="1"/>
  <c r="C415" i="1"/>
  <c r="H415" i="1" s="1"/>
  <c r="D414" i="1"/>
  <c r="C414" i="1"/>
  <c r="H414" i="1" s="1"/>
  <c r="D413" i="1"/>
  <c r="D412" i="1"/>
  <c r="D411" i="1"/>
  <c r="C411" i="1"/>
  <c r="H411" i="1" s="1"/>
  <c r="D410" i="1"/>
  <c r="C410" i="1"/>
  <c r="H410" i="1" s="1"/>
  <c r="D409" i="1"/>
  <c r="C409" i="1"/>
  <c r="H409" i="1" s="1"/>
  <c r="D408" i="1"/>
  <c r="C408" i="1"/>
  <c r="H408" i="1" s="1"/>
  <c r="D407" i="1"/>
  <c r="C407" i="1"/>
  <c r="H407" i="1" s="1"/>
  <c r="D406" i="1"/>
  <c r="C406" i="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D360" i="1"/>
  <c r="H360" i="1" s="1"/>
  <c r="C360" i="1"/>
  <c r="G360" i="1" s="1"/>
  <c r="D359" i="1"/>
  <c r="H359" i="1" s="1"/>
  <c r="C359" i="1"/>
  <c r="G359" i="1" s="1"/>
  <c r="D358" i="1"/>
  <c r="H358" i="1" s="1"/>
  <c r="C358" i="1"/>
  <c r="G358" i="1" s="1"/>
  <c r="D357" i="1"/>
  <c r="H357" i="1" s="1"/>
  <c r="C357" i="1"/>
  <c r="G357" i="1" s="1"/>
  <c r="D356" i="1"/>
  <c r="H356" i="1" s="1"/>
  <c r="C356" i="1"/>
  <c r="D355" i="1"/>
  <c r="D354" i="1"/>
  <c r="H354" i="1" s="1"/>
  <c r="C354" i="1"/>
  <c r="G354" i="1" s="1"/>
  <c r="D353" i="1"/>
  <c r="H353" i="1" s="1"/>
  <c r="C353" i="1"/>
  <c r="G353" i="1" s="1"/>
  <c r="D352" i="1"/>
  <c r="H352" i="1" s="1"/>
  <c r="C352" i="1"/>
  <c r="G352" i="1" s="1"/>
  <c r="D351" i="1"/>
  <c r="H351" i="1" s="1"/>
  <c r="C351" i="1"/>
  <c r="G351" i="1" s="1"/>
  <c r="D350" i="1"/>
  <c r="H350" i="1" s="1"/>
  <c r="C350" i="1"/>
  <c r="G350" i="1" s="1"/>
  <c r="D349" i="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D302" i="1"/>
  <c r="H302" i="1" s="1"/>
  <c r="C302" i="1"/>
  <c r="G302" i="1" s="1"/>
  <c r="D301" i="1"/>
  <c r="H301" i="1" s="1"/>
  <c r="C301" i="1"/>
  <c r="D300" i="1"/>
  <c r="H300" i="1" s="1"/>
  <c r="C300" i="1"/>
  <c r="G300" i="1" s="1"/>
  <c r="D299" i="1"/>
  <c r="H299" i="1" s="1"/>
  <c r="C299" i="1"/>
  <c r="G299" i="1" s="1"/>
  <c r="D298" i="1"/>
  <c r="H298" i="1" s="1"/>
  <c r="C298" i="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D271" i="1"/>
  <c r="H271" i="1" s="1"/>
  <c r="C271" i="1"/>
  <c r="G271" i="1" s="1"/>
  <c r="D270" i="1"/>
  <c r="H270" i="1" s="1"/>
  <c r="C270" i="1"/>
  <c r="D269" i="1"/>
  <c r="D268" i="1"/>
  <c r="H268" i="1" s="1"/>
  <c r="C268" i="1"/>
  <c r="G268" i="1" s="1"/>
  <c r="D267" i="1"/>
  <c r="H267" i="1" s="1"/>
  <c r="C267" i="1"/>
  <c r="G267" i="1" s="1"/>
  <c r="D266" i="1"/>
  <c r="H266" i="1" s="1"/>
  <c r="C266" i="1"/>
  <c r="G266" i="1" s="1"/>
  <c r="D265" i="1"/>
  <c r="H265" i="1" s="1"/>
  <c r="C265" i="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D257" i="1"/>
  <c r="H257" i="1" s="1"/>
  <c r="C257" i="1"/>
  <c r="G257" i="1" s="1"/>
  <c r="D256" i="1"/>
  <c r="H256" i="1" s="1"/>
  <c r="C256" i="1"/>
  <c r="G256" i="1" s="1"/>
  <c r="H255" i="1"/>
  <c r="D255" i="1"/>
  <c r="C255" i="1"/>
  <c r="G255" i="1" s="1"/>
  <c r="D254" i="1"/>
  <c r="H254" i="1" s="1"/>
  <c r="C254" i="1"/>
  <c r="D253" i="1"/>
  <c r="H253" i="1" s="1"/>
  <c r="C253" i="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H237" i="1"/>
  <c r="D237" i="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H214" i="1"/>
  <c r="D214" i="1"/>
  <c r="C214" i="1"/>
  <c r="G214" i="1" s="1"/>
  <c r="D213" i="1"/>
  <c r="H213" i="1" s="1"/>
  <c r="C213" i="1"/>
  <c r="D212" i="1"/>
  <c r="H212" i="1" s="1"/>
  <c r="C212" i="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D197" i="1"/>
  <c r="H197" i="1" s="1"/>
  <c r="C197" i="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H189" i="1"/>
  <c r="D189" i="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D181" i="1"/>
  <c r="H181" i="1" s="1"/>
  <c r="C181" i="1"/>
  <c r="G181" i="1" s="1"/>
  <c r="D180" i="1"/>
  <c r="H180" i="1" s="1"/>
  <c r="C180" i="1"/>
  <c r="D179" i="1"/>
  <c r="H179" i="1" s="1"/>
  <c r="C179" i="1"/>
  <c r="G179" i="1" s="1"/>
  <c r="D178" i="1"/>
  <c r="H178" i="1" s="1"/>
  <c r="C178" i="1"/>
  <c r="D177" i="1"/>
  <c r="H177" i="1" s="1"/>
  <c r="C177" i="1"/>
  <c r="D176" i="1"/>
  <c r="H176" i="1" s="1"/>
  <c r="C176" i="1"/>
  <c r="D175" i="1"/>
  <c r="H175" i="1" s="1"/>
  <c r="C175" i="1"/>
  <c r="D174" i="1"/>
  <c r="H174" i="1" s="1"/>
  <c r="C174" i="1"/>
  <c r="D173" i="1"/>
  <c r="H173" i="1" s="1"/>
  <c r="C173" i="1"/>
  <c r="D172" i="1"/>
  <c r="H172" i="1" s="1"/>
  <c r="C172" i="1"/>
  <c r="G172" i="1" s="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G163" i="1" s="1"/>
  <c r="D162" i="1"/>
  <c r="H162" i="1" s="1"/>
  <c r="C162" i="1"/>
  <c r="D161" i="1"/>
  <c r="H161" i="1" s="1"/>
  <c r="C161" i="1"/>
  <c r="C160" i="1"/>
  <c r="D159" i="1"/>
  <c r="H159" i="1" s="1"/>
  <c r="C159" i="1"/>
  <c r="G159" i="1" s="1"/>
  <c r="D158" i="1"/>
  <c r="H158" i="1" s="1"/>
  <c r="C158" i="1"/>
  <c r="G158" i="1" s="1"/>
  <c r="D157" i="1"/>
  <c r="H157" i="1" s="1"/>
  <c r="C157" i="1"/>
  <c r="G157" i="1" s="1"/>
  <c r="D156" i="1"/>
  <c r="H156" i="1" s="1"/>
  <c r="C156" i="1"/>
  <c r="D155" i="1"/>
  <c r="H155" i="1" s="1"/>
  <c r="C155" i="1"/>
  <c r="G155" i="1" s="1"/>
  <c r="D154" i="1"/>
  <c r="H154" i="1" s="1"/>
  <c r="C154" i="1"/>
  <c r="G154" i="1" s="1"/>
  <c r="H153" i="1"/>
  <c r="D153" i="1"/>
  <c r="C153" i="1"/>
  <c r="G153" i="1" s="1"/>
  <c r="D152" i="1"/>
  <c r="H152" i="1" s="1"/>
  <c r="C152" i="1"/>
  <c r="G152" i="1" s="1"/>
  <c r="D151" i="1"/>
  <c r="H151" i="1" s="1"/>
  <c r="C151" i="1"/>
  <c r="G151" i="1" s="1"/>
  <c r="H150" i="1"/>
  <c r="D150" i="1"/>
  <c r="C150" i="1"/>
  <c r="G150" i="1" s="1"/>
  <c r="C149" i="1"/>
  <c r="D147" i="1"/>
  <c r="H147" i="1" s="1"/>
  <c r="C147" i="1"/>
  <c r="G147" i="1" s="1"/>
  <c r="D146" i="1"/>
  <c r="H146" i="1" s="1"/>
  <c r="C146" i="1"/>
  <c r="G146" i="1" s="1"/>
  <c r="D145" i="1"/>
  <c r="H145" i="1" s="1"/>
  <c r="C145" i="1"/>
  <c r="G145" i="1" s="1"/>
  <c r="H144" i="1"/>
  <c r="D144" i="1"/>
  <c r="C144" i="1"/>
  <c r="G144" i="1" s="1"/>
  <c r="D143" i="1"/>
  <c r="H143" i="1" s="1"/>
  <c r="C143" i="1"/>
  <c r="G143" i="1" s="1"/>
  <c r="D142" i="1"/>
  <c r="H142" i="1" s="1"/>
  <c r="C142" i="1"/>
  <c r="G142" i="1" s="1"/>
  <c r="H141" i="1"/>
  <c r="D141" i="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D132" i="1"/>
  <c r="H132" i="1" s="1"/>
  <c r="C132" i="1"/>
  <c r="G132" i="1" s="1"/>
  <c r="C131" i="1"/>
  <c r="H129" i="1"/>
  <c r="D129" i="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H120" i="1"/>
  <c r="D120" i="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H105" i="1"/>
  <c r="D105" i="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D78" i="1"/>
  <c r="H78" i="1" s="1"/>
  <c r="C78" i="1"/>
  <c r="D77" i="1"/>
  <c r="H77" i="1" s="1"/>
  <c r="C77" i="1"/>
  <c r="G77" i="1" s="1"/>
  <c r="D76" i="1"/>
  <c r="H76" i="1" s="1"/>
  <c r="C76" i="1"/>
  <c r="G76" i="1" s="1"/>
  <c r="H75" i="1"/>
  <c r="D75" i="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4" i="1"/>
  <c r="H44" i="1" s="1"/>
  <c r="C44" i="1"/>
  <c r="G44" i="1" s="1"/>
  <c r="D43" i="1"/>
  <c r="H43" i="1" s="1"/>
  <c r="C43" i="1"/>
  <c r="G43" i="1" s="1"/>
  <c r="D42" i="1"/>
  <c r="H42" i="1" s="1"/>
  <c r="C42" i="1"/>
  <c r="G42" i="1" s="1"/>
  <c r="H41" i="1"/>
  <c r="D41" i="1"/>
  <c r="C41" i="1"/>
  <c r="G41" i="1" s="1"/>
  <c r="D40" i="1"/>
  <c r="H40" i="1" s="1"/>
  <c r="C40" i="1"/>
  <c r="G40" i="1" s="1"/>
  <c r="D39" i="1"/>
  <c r="D38" i="1"/>
  <c r="H38" i="1" s="1"/>
  <c r="C38" i="1"/>
  <c r="G38" i="1" s="1"/>
  <c r="D37" i="1"/>
  <c r="H37" i="1" s="1"/>
  <c r="C37" i="1"/>
  <c r="G37" i="1" s="1"/>
  <c r="H36" i="1"/>
  <c r="D36" i="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H24" i="1"/>
  <c r="D24" i="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E37" i="9" l="1"/>
  <c r="B37" i="9" s="1"/>
  <c r="F236" i="9"/>
  <c r="E311" i="9"/>
  <c r="B311" i="9" s="1"/>
  <c r="G298" i="1"/>
  <c r="H1261" i="1"/>
  <c r="H1383" i="1"/>
  <c r="E340" i="9"/>
  <c r="B340" i="9" s="1"/>
  <c r="G1383" i="1"/>
  <c r="G1340" i="1"/>
  <c r="H1306" i="1"/>
  <c r="H1305" i="1"/>
  <c r="H1388" i="1"/>
  <c r="H1387" i="1"/>
  <c r="G1386" i="1"/>
  <c r="H1386" i="1"/>
  <c r="H1385" i="1"/>
  <c r="C1260" i="1"/>
  <c r="H1260" i="1" s="1"/>
  <c r="C1259" i="1"/>
  <c r="D251" i="5"/>
  <c r="D176" i="5" s="1"/>
  <c r="C1180" i="1" s="1"/>
  <c r="G1384" i="1"/>
  <c r="H1267" i="1"/>
  <c r="F256" i="5"/>
  <c r="E307" i="9"/>
  <c r="B307" i="9" s="1"/>
  <c r="E312" i="9"/>
  <c r="B312" i="9" s="1"/>
  <c r="H1292" i="1"/>
  <c r="H1278" i="1"/>
  <c r="H1281" i="1"/>
  <c r="H1287" i="1"/>
  <c r="H1266" i="1"/>
  <c r="E255" i="5"/>
  <c r="D1259" i="1" s="1"/>
  <c r="H1259" i="1" s="1"/>
  <c r="F260" i="5"/>
  <c r="H1264" i="1"/>
  <c r="H1265" i="1"/>
  <c r="H1203" i="1"/>
  <c r="E337" i="9"/>
  <c r="B337" i="9" s="1"/>
  <c r="H1202" i="1"/>
  <c r="H1176" i="1"/>
  <c r="H1179" i="1"/>
  <c r="H1166" i="1"/>
  <c r="H1152" i="1"/>
  <c r="H1155" i="1"/>
  <c r="H1161" i="1"/>
  <c r="H1092" i="1"/>
  <c r="H1087" i="1"/>
  <c r="E69" i="5"/>
  <c r="F82" i="5"/>
  <c r="H1085" i="1"/>
  <c r="H1080" i="1"/>
  <c r="F71" i="5"/>
  <c r="H1060" i="1"/>
  <c r="H1057" i="1"/>
  <c r="H1059" i="1"/>
  <c r="H1055" i="1"/>
  <c r="H1050" i="1"/>
  <c r="H1045" i="1"/>
  <c r="H1040" i="1"/>
  <c r="H1041" i="1"/>
  <c r="H1031" i="1"/>
  <c r="H1027" i="1"/>
  <c r="E12" i="5"/>
  <c r="D1017" i="1" s="1"/>
  <c r="H1017" i="1" s="1"/>
  <c r="F19" i="5"/>
  <c r="H1024" i="1"/>
  <c r="H1025" i="1"/>
  <c r="H1023" i="1"/>
  <c r="H1018" i="1"/>
  <c r="H1020" i="1"/>
  <c r="F13" i="5"/>
  <c r="H1016" i="1"/>
  <c r="H1013" i="1"/>
  <c r="H1015" i="1"/>
  <c r="E329" i="9"/>
  <c r="B329" i="9" s="1"/>
  <c r="E36" i="9"/>
  <c r="B36" i="9" s="1"/>
  <c r="E320" i="9"/>
  <c r="B320" i="9" s="1"/>
  <c r="E327" i="9"/>
  <c r="B327" i="9" s="1"/>
  <c r="G1681" i="1"/>
  <c r="G1635" i="1"/>
  <c r="D51" i="8"/>
  <c r="D45" i="8"/>
  <c r="C1628" i="1"/>
  <c r="G1628" i="1" s="1"/>
  <c r="C1629" i="1"/>
  <c r="G1613" i="1"/>
  <c r="C1604" i="1"/>
  <c r="G1604" i="1" s="1"/>
  <c r="G1591" i="1"/>
  <c r="C1585" i="1"/>
  <c r="H1585" i="1" s="1"/>
  <c r="G1542" i="1"/>
  <c r="G1538" i="1"/>
  <c r="G1539" i="1"/>
  <c r="G1540" i="1"/>
  <c r="G1541" i="1"/>
  <c r="H636" i="1"/>
  <c r="D421" i="1"/>
  <c r="H421" i="1" s="1"/>
  <c r="H653" i="1"/>
  <c r="H651" i="1"/>
  <c r="B296" i="9"/>
  <c r="H641" i="1"/>
  <c r="H422" i="1"/>
  <c r="E322" i="9"/>
  <c r="B322" i="9" s="1"/>
  <c r="E326" i="9"/>
  <c r="B326" i="9" s="1"/>
  <c r="E324" i="9"/>
  <c r="B324" i="9" s="1"/>
  <c r="B236" i="9"/>
  <c r="F656" i="4"/>
  <c r="G388" i="1"/>
  <c r="G368" i="1"/>
  <c r="G374" i="1"/>
  <c r="G356" i="1"/>
  <c r="G361" i="1"/>
  <c r="G301" i="1"/>
  <c r="E648" i="4"/>
  <c r="D642" i="1" s="1"/>
  <c r="H642" i="1" s="1"/>
  <c r="F274" i="4"/>
  <c r="G270" i="1"/>
  <c r="G272" i="1"/>
  <c r="G258" i="1"/>
  <c r="G265" i="1"/>
  <c r="G253" i="1"/>
  <c r="G254" i="1"/>
  <c r="G198" i="1"/>
  <c r="G212" i="1"/>
  <c r="G213" i="1"/>
  <c r="F202" i="4"/>
  <c r="G197" i="1"/>
  <c r="B244" i="9"/>
  <c r="F243" i="9"/>
  <c r="B243" i="9" s="1"/>
  <c r="G190" i="1"/>
  <c r="F194" i="4"/>
  <c r="F241" i="9"/>
  <c r="B241" i="9" s="1"/>
  <c r="G182" i="1"/>
  <c r="F239" i="9"/>
  <c r="B239" i="9" s="1"/>
  <c r="G180" i="1"/>
  <c r="G178" i="1"/>
  <c r="G177" i="1"/>
  <c r="G176" i="1"/>
  <c r="F178" i="4"/>
  <c r="G174" i="1"/>
  <c r="G175" i="1"/>
  <c r="G173" i="1"/>
  <c r="G171" i="1"/>
  <c r="G170" i="1"/>
  <c r="G169" i="1"/>
  <c r="G168" i="1"/>
  <c r="F170" i="4"/>
  <c r="G166" i="1"/>
  <c r="G167" i="1"/>
  <c r="G165" i="1"/>
  <c r="G164" i="1"/>
  <c r="F164" i="4"/>
  <c r="G160" i="1"/>
  <c r="G161" i="1"/>
  <c r="G162" i="1"/>
  <c r="E153" i="4"/>
  <c r="F160" i="4"/>
  <c r="G156" i="1"/>
  <c r="F237" i="9"/>
  <c r="B237" i="9" s="1"/>
  <c r="G133" i="1"/>
  <c r="G131" i="1"/>
  <c r="G108" i="1"/>
  <c r="G113" i="1"/>
  <c r="G78" i="1"/>
  <c r="G79" i="1"/>
  <c r="F83" i="4"/>
  <c r="E6" i="4"/>
  <c r="D2" i="1" s="1"/>
  <c r="H406"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0" i="1"/>
  <c r="G532" i="1"/>
  <c r="G534" i="1"/>
  <c r="G536" i="1"/>
  <c r="G538" i="1"/>
  <c r="G540" i="1"/>
  <c r="G542" i="1"/>
  <c r="G544" i="1"/>
  <c r="G546" i="1"/>
  <c r="G548" i="1"/>
  <c r="H550" i="1"/>
  <c r="G550" i="1"/>
  <c r="G407" i="1"/>
  <c r="G409" i="1"/>
  <c r="G411" i="1"/>
  <c r="G415"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076"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401" i="1"/>
  <c r="G1416" i="1"/>
  <c r="H1416" i="1"/>
  <c r="H1417" i="1"/>
  <c r="H1418" i="1"/>
  <c r="H1419" i="1"/>
  <c r="H1420" i="1"/>
  <c r="H1421" i="1"/>
  <c r="H1422" i="1"/>
  <c r="H1423" i="1"/>
  <c r="H1424" i="1"/>
  <c r="H1425" i="1"/>
  <c r="H1426" i="1"/>
  <c r="H1427" i="1"/>
  <c r="H1428" i="1"/>
  <c r="H1429" i="1"/>
  <c r="H1430"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8" i="1"/>
  <c r="H1539" i="1"/>
  <c r="H1540" i="1"/>
  <c r="H1541" i="1"/>
  <c r="I1541" i="1" s="1"/>
  <c r="J1541" i="1"/>
  <c r="H1542" i="1"/>
  <c r="I1542" i="1" s="1"/>
  <c r="J1542" i="1"/>
  <c r="H1543" i="1"/>
  <c r="I1543" i="1" s="1"/>
  <c r="J1543" i="1"/>
  <c r="H1544" i="1"/>
  <c r="I1544" i="1" s="1"/>
  <c r="J1544" i="1"/>
  <c r="H1545" i="1"/>
  <c r="I1545" i="1" s="1"/>
  <c r="J1545" i="1"/>
  <c r="H1546" i="1"/>
  <c r="I1546" i="1" s="1"/>
  <c r="J1546" i="1"/>
  <c r="H1547" i="1"/>
  <c r="G1550" i="1"/>
  <c r="I1550" i="1" s="1"/>
  <c r="G1551" i="1"/>
  <c r="I1551" i="1" s="1"/>
  <c r="G1552" i="1"/>
  <c r="G1553" i="1"/>
  <c r="G1554" i="1"/>
  <c r="G1556" i="1"/>
  <c r="G1557" i="1"/>
  <c r="G1558" i="1"/>
  <c r="G1559" i="1"/>
  <c r="G1560" i="1"/>
  <c r="G1561" i="1"/>
  <c r="G1562" i="1"/>
  <c r="G1564" i="1"/>
  <c r="I1564" i="1" s="1"/>
  <c r="G1565" i="1"/>
  <c r="G1566" i="1"/>
  <c r="G1567" i="1"/>
  <c r="G1568" i="1"/>
  <c r="G1569" i="1"/>
  <c r="G1570" i="1"/>
  <c r="G1571" i="1"/>
  <c r="G1572" i="1"/>
  <c r="G1573" i="1"/>
  <c r="G1574" i="1"/>
  <c r="G1575" i="1"/>
  <c r="G1576" i="1"/>
  <c r="G1577" i="1"/>
  <c r="G1578" i="1"/>
  <c r="G1579" i="1"/>
  <c r="G1580" i="1"/>
  <c r="G1581" i="1"/>
  <c r="H1582" i="1"/>
  <c r="G1583" i="1"/>
  <c r="H1584" i="1"/>
  <c r="G1585" i="1"/>
  <c r="H1586" i="1"/>
  <c r="G1587" i="1"/>
  <c r="H1588" i="1"/>
  <c r="G1589" i="1"/>
  <c r="H1590" i="1"/>
  <c r="H1592" i="1"/>
  <c r="H1594" i="1"/>
  <c r="H1596" i="1"/>
  <c r="H1598" i="1"/>
  <c r="H1600" i="1"/>
  <c r="H1602" i="1"/>
  <c r="H1604" i="1"/>
  <c r="H1606" i="1"/>
  <c r="H1608" i="1"/>
  <c r="H1610" i="1"/>
  <c r="H1612" i="1"/>
  <c r="H1614" i="1"/>
  <c r="H1616" i="1"/>
  <c r="H1618" i="1"/>
  <c r="H1620"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7" i="4"/>
  <c r="D43" i="4"/>
  <c r="D49" i="4"/>
  <c r="F536" i="4"/>
  <c r="D535" i="4"/>
  <c r="H338" i="9"/>
  <c r="E177" i="5"/>
  <c r="G1547" i="1"/>
  <c r="H1548" i="1"/>
  <c r="I1548" i="1" s="1"/>
  <c r="H1549" i="1"/>
  <c r="I1549" i="1" s="1"/>
  <c r="H1552" i="1"/>
  <c r="H1553" i="1"/>
  <c r="H1554" i="1"/>
  <c r="H1557" i="1"/>
  <c r="H1558" i="1"/>
  <c r="H1559" i="1"/>
  <c r="H1560" i="1"/>
  <c r="H1561" i="1"/>
  <c r="H1562" i="1"/>
  <c r="H1565" i="1"/>
  <c r="H1566" i="1"/>
  <c r="H1567" i="1"/>
  <c r="H1568" i="1"/>
  <c r="H1569" i="1"/>
  <c r="H1570" i="1"/>
  <c r="H1573" i="1"/>
  <c r="H1574" i="1"/>
  <c r="H1575" i="1"/>
  <c r="H1576" i="1"/>
  <c r="H1578" i="1"/>
  <c r="H1579" i="1"/>
  <c r="H1580" i="1"/>
  <c r="H1581" i="1"/>
  <c r="D134" i="4"/>
  <c r="F135" i="4"/>
  <c r="F522" i="4"/>
  <c r="D430" i="4"/>
  <c r="E640" i="4"/>
  <c r="D634" i="1" s="1"/>
  <c r="F141" i="4"/>
  <c r="H24" i="9"/>
  <c r="G24" i="9"/>
  <c r="E24" i="9" s="1"/>
  <c r="F153" i="4"/>
  <c r="F165" i="4"/>
  <c r="F203" i="4"/>
  <c r="F231" i="4"/>
  <c r="D273" i="4"/>
  <c r="D354" i="4"/>
  <c r="D360" i="4"/>
  <c r="F426" i="4"/>
  <c r="F523" i="4"/>
  <c r="F537" i="4"/>
  <c r="F585" i="4"/>
  <c r="F607" i="4"/>
  <c r="F8" i="5"/>
  <c r="D70" i="5"/>
  <c r="F120" i="5"/>
  <c r="F136" i="5"/>
  <c r="G315" i="9"/>
  <c r="G316" i="9"/>
  <c r="F150" i="5"/>
  <c r="F177" i="5"/>
  <c r="F197" i="5"/>
  <c r="E338" i="9"/>
  <c r="B338" i="9" s="1"/>
  <c r="F203" i="5"/>
  <c r="E339" i="9"/>
  <c r="B339" i="9" s="1"/>
  <c r="F219" i="5"/>
  <c r="F5" i="6"/>
  <c r="D35" i="6"/>
  <c r="D89" i="6"/>
  <c r="D152" i="4"/>
  <c r="F427" i="4"/>
  <c r="E314" i="9"/>
  <c r="B314" i="9" s="1"/>
  <c r="F89" i="5"/>
  <c r="H316" i="9"/>
  <c r="H315" i="9"/>
  <c r="E336" i="9"/>
  <c r="B336" i="9" s="1"/>
  <c r="F178" i="5"/>
  <c r="D44" i="8"/>
  <c r="F115" i="6"/>
  <c r="H310" i="9"/>
  <c r="G309" i="9"/>
  <c r="H308" i="9"/>
  <c r="E308" i="9" s="1"/>
  <c r="B308" i="9" s="1"/>
  <c r="G302" i="9"/>
  <c r="E302" i="9" s="1"/>
  <c r="B302" i="9" s="1"/>
  <c r="G301" i="9"/>
  <c r="E301" i="9" s="1"/>
  <c r="B301" i="9" s="1"/>
  <c r="G300" i="9"/>
  <c r="E300" i="9" s="1"/>
  <c r="B300" i="9" s="1"/>
  <c r="G310" i="9"/>
  <c r="E310" i="9" s="1"/>
  <c r="B310" i="9" s="1"/>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I10" i="9"/>
  <c r="G174" i="9"/>
  <c r="E174" i="9" s="1"/>
  <c r="B174" i="9" s="1"/>
  <c r="G175" i="9"/>
  <c r="E175" i="9" s="1"/>
  <c r="B175" i="9" s="1"/>
  <c r="G176" i="9"/>
  <c r="E176" i="9" s="1"/>
  <c r="B176" i="9" s="1"/>
  <c r="G178" i="9"/>
  <c r="E178" i="9" s="1"/>
  <c r="B178" i="9" s="1"/>
  <c r="G346" i="9"/>
  <c r="E346" i="9" s="1"/>
  <c r="G177" i="9"/>
  <c r="E177" i="9" s="1"/>
  <c r="B177" i="9" s="1"/>
  <c r="B245" i="9"/>
  <c r="B247" i="9"/>
  <c r="B249" i="9"/>
  <c r="B251" i="9"/>
  <c r="G1260" i="1" l="1"/>
  <c r="H25" i="3"/>
  <c r="C1255" i="1"/>
  <c r="E251" i="5"/>
  <c r="F251" i="5" s="1"/>
  <c r="F255" i="5"/>
  <c r="I25" i="3"/>
  <c r="D1074" i="1"/>
  <c r="I23" i="3"/>
  <c r="E7" i="5"/>
  <c r="F7" i="5" s="1"/>
  <c r="F12" i="5"/>
  <c r="E6" i="5"/>
  <c r="D1011" i="1" s="1"/>
  <c r="G343" i="9"/>
  <c r="E343" i="9" s="1"/>
  <c r="B343" i="9" s="1"/>
  <c r="H1629" i="1"/>
  <c r="G1629" i="1"/>
  <c r="C1622" i="1"/>
  <c r="I40" i="3"/>
  <c r="H19" i="9"/>
  <c r="E19" i="9" s="1"/>
  <c r="B19" i="9" s="1"/>
  <c r="G642" i="1"/>
  <c r="F648" i="4"/>
  <c r="E152" i="4"/>
  <c r="F152" i="4" s="1"/>
  <c r="D149" i="1"/>
  <c r="I17" i="3"/>
  <c r="E422" i="4"/>
  <c r="E643" i="4" s="1"/>
  <c r="B346" i="9"/>
  <c r="E345" i="9"/>
  <c r="I10" i="3" s="1"/>
  <c r="E179" i="9"/>
  <c r="B179" i="9" s="1"/>
  <c r="B207" i="9"/>
  <c r="E309" i="9"/>
  <c r="B309" i="9" s="1"/>
  <c r="D299" i="4"/>
  <c r="H18" i="3"/>
  <c r="C148" i="1"/>
  <c r="F35" i="6"/>
  <c r="H28" i="3"/>
  <c r="C1431" i="1"/>
  <c r="D141" i="6"/>
  <c r="G348" i="9" s="1"/>
  <c r="E348" i="9" s="1"/>
  <c r="E315" i="9"/>
  <c r="B315" i="9" s="1"/>
  <c r="F360" i="4"/>
  <c r="C355" i="1"/>
  <c r="F273" i="4"/>
  <c r="C269" i="1"/>
  <c r="F430" i="4"/>
  <c r="D639" i="4"/>
  <c r="C424" i="1"/>
  <c r="E176" i="5"/>
  <c r="I24" i="3"/>
  <c r="D1181" i="1"/>
  <c r="F43" i="4"/>
  <c r="C39" i="1"/>
  <c r="I1581" i="1"/>
  <c r="I1579" i="1"/>
  <c r="I1575" i="1"/>
  <c r="I1573" i="1"/>
  <c r="I1569" i="1"/>
  <c r="I1567" i="1"/>
  <c r="I1565" i="1"/>
  <c r="I1562" i="1"/>
  <c r="I1560" i="1"/>
  <c r="I1558" i="1"/>
  <c r="I1553" i="1"/>
  <c r="K1481" i="9"/>
  <c r="G344" i="9"/>
  <c r="E344" i="9" s="1"/>
  <c r="B344" i="9" s="1"/>
  <c r="C1621" i="1"/>
  <c r="I39" i="3"/>
  <c r="F89" i="6"/>
  <c r="C1485" i="1"/>
  <c r="E316" i="9"/>
  <c r="B316" i="9" s="1"/>
  <c r="D69" i="5"/>
  <c r="F70" i="5"/>
  <c r="C1075" i="1"/>
  <c r="F354" i="4"/>
  <c r="D308" i="4"/>
  <c r="C349" i="1"/>
  <c r="B24" i="9"/>
  <c r="F134" i="4"/>
  <c r="C130" i="1"/>
  <c r="D640" i="4"/>
  <c r="F535" i="4"/>
  <c r="C529" i="1"/>
  <c r="F49" i="4"/>
  <c r="C45" i="1"/>
  <c r="D6" i="4"/>
  <c r="F7" i="4"/>
  <c r="C3" i="1"/>
  <c r="I1580" i="1"/>
  <c r="I1578" i="1"/>
  <c r="I1576" i="1"/>
  <c r="I1574" i="1"/>
  <c r="I1570" i="1"/>
  <c r="I1568" i="1"/>
  <c r="I1566" i="1"/>
  <c r="I1561" i="1"/>
  <c r="I1559" i="1"/>
  <c r="I1557" i="1"/>
  <c r="I1554" i="1"/>
  <c r="I1552" i="1"/>
  <c r="D1255" i="1" l="1"/>
  <c r="H1255" i="1" s="1"/>
  <c r="D1012" i="1"/>
  <c r="I22" i="3"/>
  <c r="H1012" i="1"/>
  <c r="G1012" i="1"/>
  <c r="G1622" i="1"/>
  <c r="H1622" i="1"/>
  <c r="H149" i="1"/>
  <c r="G149" i="1"/>
  <c r="E299" i="4"/>
  <c r="I18" i="3"/>
  <c r="D148" i="1"/>
  <c r="G148" i="1" s="1"/>
  <c r="D417" i="1"/>
  <c r="B348" i="9"/>
  <c r="E347" i="9"/>
  <c r="H349" i="1"/>
  <c r="G349" i="1"/>
  <c r="G3" i="1"/>
  <c r="H3" i="1"/>
  <c r="D300" i="4"/>
  <c r="D422" i="4"/>
  <c r="F6" i="4"/>
  <c r="H17" i="3"/>
  <c r="C2" i="1"/>
  <c r="H529" i="1"/>
  <c r="G529" i="1"/>
  <c r="F640" i="4"/>
  <c r="C634" i="1"/>
  <c r="D417" i="4"/>
  <c r="F308" i="4"/>
  <c r="C303" i="1"/>
  <c r="H1075" i="1"/>
  <c r="G1075" i="1"/>
  <c r="F69" i="5"/>
  <c r="H23" i="3"/>
  <c r="C1074" i="1"/>
  <c r="D6" i="5"/>
  <c r="H1621" i="1"/>
  <c r="G1621" i="1"/>
  <c r="H11" i="3"/>
  <c r="H424" i="1"/>
  <c r="G424" i="1"/>
  <c r="G1431" i="1"/>
  <c r="H1431" i="1"/>
  <c r="H45" i="1"/>
  <c r="G45" i="1"/>
  <c r="H130" i="1"/>
  <c r="G130" i="1"/>
  <c r="G1485" i="1"/>
  <c r="H1485" i="1"/>
  <c r="D637" i="1"/>
  <c r="G39" i="1"/>
  <c r="H39" i="1"/>
  <c r="H1181" i="1"/>
  <c r="G1181" i="1"/>
  <c r="D1180" i="1"/>
  <c r="F176" i="5"/>
  <c r="H299" i="9"/>
  <c r="F639" i="4"/>
  <c r="C633" i="1"/>
  <c r="H269" i="1"/>
  <c r="G269" i="1"/>
  <c r="H355" i="1"/>
  <c r="G355" i="1"/>
  <c r="D418" i="4"/>
  <c r="F141" i="6"/>
  <c r="H31" i="3"/>
  <c r="C1537" i="1"/>
  <c r="D423" i="4"/>
  <c r="D301" i="4"/>
  <c r="F299" i="4"/>
  <c r="C295" i="1"/>
  <c r="E342" i="9"/>
  <c r="G1255" i="1" l="1"/>
  <c r="H148" i="1"/>
  <c r="D295" i="1"/>
  <c r="E423" i="4"/>
  <c r="E301" i="4"/>
  <c r="D297" i="1" s="1"/>
  <c r="E300" i="4"/>
  <c r="D296" i="1" s="1"/>
  <c r="F418" i="4"/>
  <c r="C413" i="1"/>
  <c r="H295" i="1"/>
  <c r="G295" i="1"/>
  <c r="F301" i="4"/>
  <c r="C297" i="1"/>
  <c r="G1537" i="1"/>
  <c r="H1537" i="1"/>
  <c r="H633" i="1"/>
  <c r="G633" i="1"/>
  <c r="G1180" i="1"/>
  <c r="H1180" i="1"/>
  <c r="N3" i="9"/>
  <c r="I11" i="3"/>
  <c r="H1074" i="1"/>
  <c r="G1074" i="1"/>
  <c r="H634" i="1"/>
  <c r="G634" i="1"/>
  <c r="G2" i="1"/>
  <c r="H2" i="1"/>
  <c r="F300" i="4"/>
  <c r="C296" i="1"/>
  <c r="D644" i="4"/>
  <c r="D425" i="4"/>
  <c r="F423" i="4"/>
  <c r="C418" i="1"/>
  <c r="G20" i="9"/>
  <c r="H9" i="3"/>
  <c r="G306" i="9"/>
  <c r="E306" i="9" s="1"/>
  <c r="B306" i="9" s="1"/>
  <c r="G299" i="9"/>
  <c r="E299" i="9" s="1"/>
  <c r="F6" i="5"/>
  <c r="C1011" i="1"/>
  <c r="H303" i="1"/>
  <c r="G303" i="1"/>
  <c r="F417" i="4"/>
  <c r="C412" i="1"/>
  <c r="D643" i="4"/>
  <c r="D424" i="4"/>
  <c r="F422" i="4"/>
  <c r="C417" i="1"/>
  <c r="H20" i="9" l="1"/>
  <c r="E20" i="9" s="1"/>
  <c r="B20" i="9" s="1"/>
  <c r="D418" i="1"/>
  <c r="E644" i="4"/>
  <c r="F644" i="4" s="1"/>
  <c r="E425" i="4"/>
  <c r="D420" i="1" s="1"/>
  <c r="E424" i="4"/>
  <c r="D419" i="1" s="1"/>
  <c r="D645" i="4"/>
  <c r="F643" i="4"/>
  <c r="C637" i="1"/>
  <c r="D646" i="4"/>
  <c r="C638" i="1"/>
  <c r="H297" i="1"/>
  <c r="G297" i="1"/>
  <c r="H413" i="1"/>
  <c r="G413" i="1"/>
  <c r="H417" i="1"/>
  <c r="G417" i="1"/>
  <c r="C419" i="1"/>
  <c r="H412" i="1"/>
  <c r="G412" i="1"/>
  <c r="H8" i="3"/>
  <c r="H1011" i="1"/>
  <c r="G1011" i="1"/>
  <c r="B299" i="9"/>
  <c r="K3" i="9"/>
  <c r="I9" i="3"/>
  <c r="H418" i="1"/>
  <c r="G418" i="1"/>
  <c r="F425" i="4"/>
  <c r="C420" i="1"/>
  <c r="H296" i="1"/>
  <c r="G296" i="1"/>
  <c r="F424" i="4" l="1"/>
  <c r="E646" i="4"/>
  <c r="E645" i="4"/>
  <c r="F645" i="4" s="1"/>
  <c r="D638" i="1"/>
  <c r="H420" i="1"/>
  <c r="G420" i="1"/>
  <c r="H419" i="1"/>
  <c r="G419" i="1"/>
  <c r="H638" i="1"/>
  <c r="G638" i="1"/>
  <c r="D650" i="4"/>
  <c r="F646" i="4"/>
  <c r="C640" i="1"/>
  <c r="M3" i="9"/>
  <c r="H637" i="1"/>
  <c r="G637" i="1"/>
  <c r="D649" i="4"/>
  <c r="C639" i="1"/>
  <c r="D639" i="1" l="1"/>
  <c r="E649" i="4"/>
  <c r="F649" i="4" s="1"/>
  <c r="E650" i="4"/>
  <c r="D640" i="1"/>
  <c r="H640" i="1" s="1"/>
  <c r="H639" i="1"/>
  <c r="G639" i="1"/>
  <c r="H19" i="3"/>
  <c r="C643" i="1"/>
  <c r="H334" i="9"/>
  <c r="G334" i="9"/>
  <c r="F650" i="4"/>
  <c r="H20" i="3"/>
  <c r="C644" i="1"/>
  <c r="E334" i="9" l="1"/>
  <c r="E298" i="9" s="1"/>
  <c r="I8" i="3" s="1"/>
  <c r="G297" i="9"/>
  <c r="E297" i="9" s="1"/>
  <c r="B297" i="9" s="1"/>
  <c r="G640" i="1"/>
  <c r="I19" i="3"/>
  <c r="D643" i="1"/>
  <c r="G643" i="1" s="1"/>
  <c r="D644" i="1"/>
  <c r="G644" i="1" s="1"/>
  <c r="I20" i="3"/>
  <c r="H644" i="1"/>
  <c r="H643" i="1"/>
  <c r="H7" i="3"/>
  <c r="B334" i="9" l="1"/>
  <c r="J3" i="9"/>
  <c r="G295" i="9" l="1"/>
  <c r="H295" i="9"/>
  <c r="L293" i="9"/>
  <c r="F293" i="9" s="1"/>
  <c r="H18" i="9"/>
  <c r="G18" i="9"/>
  <c r="K6" i="9"/>
  <c r="I8" i="9"/>
  <c r="K10" i="9"/>
  <c r="J13" i="9"/>
  <c r="I17" i="9"/>
  <c r="H22" i="9"/>
  <c r="G22" i="9"/>
  <c r="I6" i="9"/>
  <c r="J7" i="9"/>
  <c r="K8" i="9"/>
  <c r="J11" i="9"/>
  <c r="K12" i="9"/>
  <c r="H15" i="9"/>
  <c r="G16" i="9"/>
  <c r="G17" i="9"/>
  <c r="H21" i="9"/>
  <c r="K5" i="9"/>
  <c r="I7" i="9"/>
  <c r="J8" i="9"/>
  <c r="K9" i="9"/>
  <c r="I11" i="9"/>
  <c r="J12" i="9"/>
  <c r="K13" i="9"/>
  <c r="L15" i="9"/>
  <c r="M16" i="9"/>
  <c r="J17" i="9"/>
  <c r="G21" i="9"/>
  <c r="J5" i="9"/>
  <c r="J9" i="9"/>
  <c r="I12" i="9"/>
  <c r="E12" i="9" s="1"/>
  <c r="B12" i="9" s="1"/>
  <c r="M15" i="9"/>
  <c r="L16" i="9"/>
  <c r="I5" i="9"/>
  <c r="J6" i="9"/>
  <c r="K7" i="9"/>
  <c r="I9" i="9"/>
  <c r="J10" i="9"/>
  <c r="E10" i="9" s="1"/>
  <c r="B10" i="9" s="1"/>
  <c r="K11" i="9"/>
  <c r="I13" i="9"/>
  <c r="G15" i="9"/>
  <c r="H16" i="9"/>
  <c r="H17" i="9"/>
  <c r="E15" i="9" l="1"/>
  <c r="E9" i="9"/>
  <c r="B9" i="9" s="1"/>
  <c r="F16" i="9"/>
  <c r="E18" i="9"/>
  <c r="B18" i="9" s="1"/>
  <c r="E13" i="9"/>
  <c r="B13" i="9" s="1"/>
  <c r="E5" i="9"/>
  <c r="E21" i="9"/>
  <c r="B21" i="9" s="1"/>
  <c r="B5" i="9"/>
  <c r="E11" i="9"/>
  <c r="B11" i="9" s="1"/>
  <c r="E17" i="9"/>
  <c r="B17" i="9" s="1"/>
  <c r="E22" i="9"/>
  <c r="B22" i="9" s="1"/>
  <c r="F15" i="9"/>
  <c r="E7" i="9"/>
  <c r="B7" i="9" s="1"/>
  <c r="E16" i="9"/>
  <c r="E6" i="9"/>
  <c r="B6" i="9" s="1"/>
  <c r="E8" i="9"/>
  <c r="B8" i="9" s="1"/>
  <c r="B293" i="9"/>
  <c r="F23" i="9"/>
  <c r="E295" i="9"/>
  <c r="B16" i="9" l="1"/>
  <c r="F14" i="9"/>
  <c r="F3" i="9" s="1"/>
  <c r="B15" i="9"/>
  <c r="E4" i="9"/>
  <c r="B295" i="9"/>
  <c r="E23" i="9"/>
  <c r="I7" i="3" s="1"/>
  <c r="E14" i="9"/>
  <c r="I13" i="3" s="1"/>
  <c r="E3" i="9" l="1"/>
</calcChain>
</file>

<file path=xl/sharedStrings.xml><?xml version="1.0" encoding="utf-8"?>
<sst xmlns="http://schemas.openxmlformats.org/spreadsheetml/2006/main" count="4733" uniqueCount="3656">
  <si>
    <t>Obveznik:</t>
  </si>
  <si>
    <t xml:space="preserve">18598 - TEHNIČKA ŠKOLA ZA STROJARSTVO I MEHATRONIKU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</si>
  <si>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</si>
  <si>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</si>
  <si>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</si>
  <si>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</si>
  <si>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</si>
  <si>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</si>
  <si>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</si>
  <si>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</si>
  <si>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</si>
  <si>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</si>
  <si>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</si>
  <si>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</si>
  <si>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</si>
  <si>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</si>
  <si>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</si>
  <si>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</si>
  <si>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</si>
  <si>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</si>
  <si>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</si>
  <si>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</si>
  <si>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</si>
  <si>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</si>
  <si>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</si>
  <si>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</si>
  <si>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</si>
  <si>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</si>
  <si>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</si>
  <si>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</si>
  <si>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</si>
  <si>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</si>
  <si>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</si>
  <si>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</si>
  <si>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</si>
  <si>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</si>
  <si>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</si>
  <si>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</si>
  <si>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</si>
  <si>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</si>
  <si>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</si>
  <si>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</si>
  <si>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</si>
  <si>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</si>
  <si>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</si>
  <si>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</si>
  <si>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</si>
  <si>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</si>
  <si>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</si>
  <si>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</si>
  <si>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</si>
  <si>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</si>
  <si>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</si>
  <si>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</si>
  <si>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</si>
  <si>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</si>
  <si>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</si>
  <si>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</si>
  <si>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</si>
  <si>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</si>
  <si>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</si>
  <si>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</si>
  <si>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</si>
  <si>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</si>
  <si>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</si>
  <si>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</si>
  <si>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</si>
  <si>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</si>
  <si>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</si>
  <si>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</si>
  <si>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</si>
  <si>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</si>
  <si>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</si>
  <si>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</si>
  <si>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</si>
  <si>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</si>
  <si>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</si>
  <si>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</si>
  <si>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</si>
  <si>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</si>
  <si>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</si>
  <si>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</si>
  <si>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</si>
  <si>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</si>
  <si>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</si>
  <si>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</si>
  <si>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</si>
  <si>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</si>
  <si>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</si>
  <si>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</si>
  <si>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</si>
  <si>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</si>
  <si>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</si>
  <si>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</si>
  <si>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</si>
  <si>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</si>
  <si>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</si>
  <si>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</si>
  <si>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</si>
  <si>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</si>
  <si>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</si>
  <si>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</si>
  <si>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</si>
  <si>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</si>
  <si>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</si>
  <si>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</si>
  <si>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</si>
  <si>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</si>
  <si>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</si>
  <si>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</si>
  <si>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</si>
  <si>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</si>
  <si>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</si>
  <si>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</si>
  <si>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</si>
  <si>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</si>
  <si>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</si>
  <si>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</si>
  <si>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</si>
  <si>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</si>
  <si>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</si>
  <si>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</si>
  <si>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</si>
  <si>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</si>
  <si>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</si>
  <si>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</si>
  <si>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</si>
  <si>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</si>
  <si>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</si>
  <si>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</si>
  <si>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</si>
  <si>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</si>
  <si>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</si>
  <si>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</si>
  <si>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</si>
  <si>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</si>
  <si>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</si>
  <si>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</si>
  <si>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</si>
  <si>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</si>
  <si>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</si>
  <si>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</si>
  <si>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</si>
  <si>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</si>
  <si>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</si>
  <si>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</si>
  <si>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</si>
  <si>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</si>
  <si>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</si>
  <si>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</si>
  <si>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</si>
  <si>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</si>
  <si>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</si>
  <si>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</si>
  <si>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</si>
  <si>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</si>
  <si>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</si>
  <si>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</si>
  <si>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</si>
  <si>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</si>
  <si>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</si>
  <si>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</si>
  <si>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</si>
  <si>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</si>
  <si>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</si>
  <si>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</si>
  <si>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</si>
  <si>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</si>
  <si>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</si>
  <si>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</si>
  <si>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</si>
  <si>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</si>
  <si>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</si>
  <si>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</si>
  <si>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</si>
  <si>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</si>
  <si>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</si>
  <si>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</si>
  <si>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</si>
  <si>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</si>
  <si>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</si>
  <si>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</si>
  <si>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</si>
  <si>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</si>
  <si>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</si>
  <si>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</si>
  <si>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</si>
  <si>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</si>
  <si>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</si>
  <si>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</si>
  <si>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</si>
  <si>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</si>
  <si>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</si>
  <si>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</si>
  <si>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</si>
  <si>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</si>
  <si>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</si>
  <si>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</si>
  <si>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</si>
  <si>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</si>
  <si>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</si>
  <si>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</si>
  <si>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</si>
  <si>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</si>
  <si>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</si>
  <si>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</si>
  <si>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</si>
  <si>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</si>
  <si>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</si>
  <si>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</si>
  <si>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</si>
  <si>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</si>
  <si>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</si>
  <si>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</si>
  <si>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</si>
  <si>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</si>
  <si>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</si>
  <si>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</si>
  <si>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</si>
  <si>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</si>
  <si>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</si>
  <si>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</si>
  <si>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</si>
  <si>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</si>
  <si>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</si>
  <si>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</si>
  <si>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</si>
  <si>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</si>
  <si>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</si>
  <si>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</si>
  <si>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</si>
  <si>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</si>
  <si>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</si>
  <si>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</si>
  <si>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</si>
  <si>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</si>
  <si>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</si>
  <si>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</si>
  <si>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</si>
  <si>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</si>
  <si>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</si>
  <si>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</si>
  <si>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</si>
  <si>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</si>
  <si>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</si>
  <si>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</si>
  <si>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</si>
  <si>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</si>
  <si>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</si>
  <si>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</si>
  <si>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</si>
  <si>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</si>
  <si>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</si>
  <si>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</si>
  <si>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</si>
  <si>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</si>
  <si>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</si>
  <si>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</si>
  <si>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</si>
  <si>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</si>
  <si>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</si>
  <si>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</si>
  <si>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</si>
  <si>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</si>
  <si>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</si>
  <si>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</si>
  <si>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</si>
  <si>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</si>
  <si>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</si>
  <si>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</si>
  <si>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</si>
  <si>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</si>
  <si>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</si>
  <si>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</si>
  <si>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</si>
  <si>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</si>
  <si>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</si>
  <si>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</si>
  <si>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</si>
  <si>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</si>
  <si>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</si>
  <si>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</si>
  <si>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</si>
  <si>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</si>
  <si>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</si>
  <si>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</si>
  <si>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</si>
  <si>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</si>
  <si>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</si>
  <si>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</si>
  <si>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</si>
  <si>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</si>
  <si>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</si>
  <si>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</si>
  <si>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</si>
  <si>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</si>
  <si>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</si>
  <si>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</si>
  <si>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</si>
  <si>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</si>
  <si>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</si>
  <si>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</si>
  <si>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</si>
  <si>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</si>
  <si>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</si>
  <si>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</si>
  <si>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</si>
  <si>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</si>
  <si>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</si>
  <si>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</si>
  <si>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</si>
  <si>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</si>
  <si>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</si>
  <si>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</si>
  <si>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</si>
  <si>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</si>
  <si>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</si>
  <si>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</si>
  <si>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</si>
  <si>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</si>
  <si>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</si>
  <si>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</si>
  <si>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</si>
  <si>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</si>
  <si>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</si>
  <si>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</si>
  <si>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</si>
  <si>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</si>
  <si>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</si>
  <si>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</si>
  <si>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</si>
  <si>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</si>
  <si>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</si>
  <si>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</si>
  <si>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</si>
  <si>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</si>
  <si>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</si>
  <si>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</si>
  <si>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</si>
  <si>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</si>
  <si>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</si>
  <si>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</si>
  <si>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</si>
  <si>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</si>
  <si>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</si>
  <si>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</si>
  <si>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</si>
  <si>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</si>
  <si>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</si>
  <si>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</si>
  <si>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</si>
  <si>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</si>
  <si>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</si>
  <si>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</si>
  <si>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</si>
  <si>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</si>
  <si>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</si>
  <si>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</si>
  <si>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</si>
  <si>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</si>
  <si>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</si>
  <si>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</si>
  <si>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</si>
  <si>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</si>
  <si>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</si>
  <si>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</si>
  <si>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</si>
  <si>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</si>
  <si>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</si>
  <si>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</si>
  <si>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</si>
  <si>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</si>
  <si>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</si>
  <si>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</si>
  <si>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</si>
  <si>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</si>
  <si>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</si>
  <si>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</si>
  <si>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</si>
  <si>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</si>
  <si>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</si>
  <si>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</si>
  <si>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</si>
  <si>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</si>
  <si>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</si>
  <si>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</si>
  <si>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</si>
  <si>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</si>
  <si>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</si>
  <si>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</si>
  <si>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</si>
  <si>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</si>
  <si>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</si>
  <si>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</si>
  <si>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</si>
  <si>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</si>
  <si>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</si>
  <si>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</si>
  <si>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</si>
  <si>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</si>
  <si>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</si>
  <si>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</si>
  <si>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</si>
  <si>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</si>
  <si>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</si>
  <si>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</si>
  <si>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</si>
  <si>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</si>
  <si>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</si>
  <si>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</si>
  <si>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</si>
  <si>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</si>
  <si>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</si>
  <si>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</si>
  <si>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</si>
  <si>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</si>
  <si>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</si>
  <si>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</si>
  <si>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</si>
  <si>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</si>
  <si>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</si>
  <si>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</si>
  <si>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</si>
  <si>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</si>
  <si>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</si>
  <si>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</si>
  <si>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</si>
  <si>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</si>
  <si>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</si>
  <si>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</si>
  <si>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</si>
  <si>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</si>
  <si>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</si>
  <si>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</si>
  <si>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</si>
  <si>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</si>
  <si>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</si>
  <si>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</si>
  <si>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</si>
  <si>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</si>
  <si>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</si>
  <si>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</si>
  <si>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</si>
  <si>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</si>
  <si>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</si>
  <si>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</si>
  <si>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</si>
  <si>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</si>
  <si>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</si>
  <si>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</si>
  <si>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</si>
  <si>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</si>
  <si>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</si>
  <si>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</si>
  <si>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</si>
  <si>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</si>
  <si>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</si>
  <si>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</si>
  <si>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</si>
  <si>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</si>
  <si>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</si>
  <si>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</si>
  <si>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</si>
  <si>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</si>
  <si>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</si>
  <si>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</si>
  <si>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</si>
  <si>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</si>
  <si>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</si>
  <si>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</si>
  <si>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</si>
  <si>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</si>
  <si>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</si>
  <si>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</si>
  <si>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</si>
  <si>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</si>
  <si>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</si>
  <si>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</si>
  <si>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</si>
  <si>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</si>
  <si>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</si>
  <si>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</si>
  <si>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</si>
  <si>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</si>
  <si>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</si>
  <si>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</si>
  <si>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</si>
  <si>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</si>
  <si>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</si>
  <si>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</si>
  <si>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</si>
  <si>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</si>
  <si>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</si>
  <si>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</si>
  <si>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</si>
  <si>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</si>
  <si>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</si>
  <si>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</si>
  <si>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</si>
  <si>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</si>
  <si>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</si>
  <si>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</si>
  <si>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</si>
  <si>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</si>
  <si>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</si>
  <si>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</si>
  <si>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</si>
  <si>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</si>
  <si>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</si>
  <si>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</si>
  <si>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</si>
  <si>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</si>
  <si>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</si>
  <si>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</si>
  <si>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</si>
  <si>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</si>
  <si>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</si>
  <si>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</si>
  <si>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</si>
  <si>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</si>
  <si>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</si>
  <si>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</si>
  <si>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</si>
  <si>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</si>
  <si>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</si>
  <si>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</si>
  <si>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</si>
  <si>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</si>
  <si>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</si>
  <si>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</si>
  <si>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</si>
  <si>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</si>
  <si>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</si>
  <si>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</si>
  <si>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</si>
  <si>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</si>
  <si>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</si>
  <si>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</si>
  <si>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</si>
  <si>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</si>
  <si>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</si>
  <si>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</si>
  <si>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</si>
  <si>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</si>
  <si>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</si>
  <si>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</si>
  <si>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</si>
  <si>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</si>
  <si>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</si>
  <si>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</si>
  <si>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</si>
  <si>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</si>
  <si>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</si>
  <si>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</si>
  <si>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</si>
  <si>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</si>
  <si>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</si>
  <si>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</si>
  <si>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</si>
  <si>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</si>
  <si>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</si>
  <si>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</si>
  <si>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</si>
  <si>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</si>
  <si>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</si>
  <si>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</si>
  <si>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</si>
  <si>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</si>
  <si>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</si>
  <si>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</si>
  <si>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</si>
  <si>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</si>
  <si>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</si>
  <si>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</si>
  <si>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</si>
  <si>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</si>
  <si>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</si>
  <si>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</si>
  <si>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</si>
  <si>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</si>
  <si>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</si>
  <si>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</si>
  <si>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</si>
  <si>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</si>
  <si>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</si>
  <si>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</si>
  <si>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</si>
  <si>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</si>
  <si>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</si>
  <si>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</si>
  <si>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</si>
  <si>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</si>
  <si>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</si>
  <si>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</si>
  <si>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</si>
  <si>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</si>
  <si>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</si>
  <si>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</si>
  <si>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</si>
  <si>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</si>
  <si>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</si>
  <si>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</si>
  <si>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</si>
  <si>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</si>
  <si>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</si>
  <si>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</si>
  <si>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</si>
  <si>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</si>
  <si>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</si>
  <si>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</si>
  <si>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</si>
  <si>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</si>
  <si>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</si>
  <si>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</si>
  <si>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</si>
  <si>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</si>
  <si>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</si>
  <si>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</si>
  <si>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</si>
  <si>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</si>
  <si>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</si>
  <si>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</si>
  <si>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</si>
  <si>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</si>
  <si>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</si>
  <si>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</si>
  <si>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</si>
  <si>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</si>
  <si>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</si>
  <si>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</si>
  <si>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</si>
  <si>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</si>
  <si>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</si>
  <si>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</si>
  <si>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</si>
  <si>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</si>
  <si>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</si>
  <si>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</si>
  <si>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</si>
  <si>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</si>
  <si>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</si>
  <si>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</si>
  <si>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</si>
  <si>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</si>
  <si>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</si>
  <si>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</si>
  <si>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</si>
  <si>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</si>
  <si>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</si>
  <si>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</si>
  <si>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</si>
  <si>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</si>
  <si>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</si>
  <si>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</si>
  <si>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</si>
  <si>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</si>
  <si>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</si>
  <si>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</si>
  <si>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</si>
  <si>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</si>
  <si>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</si>
  <si>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</si>
  <si>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</si>
  <si>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</si>
  <si>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</si>
  <si>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</si>
  <si>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</si>
  <si>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</si>
  <si>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</si>
  <si>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</si>
  <si>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</si>
  <si>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</si>
  <si>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</si>
  <si>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</si>
  <si>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</si>
  <si>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</si>
  <si>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</si>
  <si>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</si>
  <si>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</si>
  <si>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</si>
  <si>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</si>
  <si>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</si>
  <si>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</si>
  <si>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</si>
  <si>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</si>
  <si>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</si>
  <si>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</si>
  <si>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</si>
  <si>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</si>
  <si>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</si>
  <si>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</si>
  <si>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</si>
  <si>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</si>
  <si>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</si>
  <si>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</si>
  <si>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</si>
  <si>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</si>
  <si>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</si>
  <si>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</si>
  <si>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</si>
  <si>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</si>
  <si>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</si>
  <si>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</si>
  <si>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</si>
  <si>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</si>
  <si>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</si>
  <si>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</si>
  <si>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</si>
  <si>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</si>
  <si>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</si>
  <si>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</si>
  <si>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</si>
  <si>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</si>
  <si>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</si>
  <si>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</si>
  <si>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</si>
  <si>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</si>
  <si>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</si>
  <si>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</si>
  <si>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</si>
  <si>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</si>
  <si>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</si>
  <si>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</si>
  <si>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</si>
  <si>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</si>
  <si>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</si>
  <si>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</si>
  <si>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</si>
  <si>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</si>
  <si>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</si>
  <si>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</si>
  <si>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</si>
  <si>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</si>
  <si>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</si>
  <si>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</si>
  <si>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</si>
  <si>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</si>
  <si>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</si>
  <si>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</si>
  <si>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</si>
  <si>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</si>
  <si>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</si>
  <si>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</si>
  <si>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</si>
  <si>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</si>
  <si>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</si>
  <si>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</si>
  <si>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</si>
  <si>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</si>
  <si>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</si>
  <si>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</si>
  <si>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</si>
  <si>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</si>
  <si>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</si>
  <si>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</si>
  <si>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</si>
  <si>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</si>
  <si>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</si>
  <si>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</si>
  <si>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</si>
  <si>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</si>
  <si>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</si>
  <si>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</si>
  <si>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</si>
  <si>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</si>
  <si>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</si>
  <si>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</si>
  <si>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</si>
  <si>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</si>
  <si>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</si>
  <si>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</si>
  <si>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</si>
  <si>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</si>
  <si>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</si>
  <si>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</si>
  <si>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</si>
  <si>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</si>
  <si>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</si>
  <si>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</si>
  <si>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</si>
  <si>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</si>
  <si>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</si>
  <si>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</si>
  <si>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</si>
  <si>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</si>
  <si>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</si>
  <si>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</si>
  <si>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</si>
  <si>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</si>
  <si>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</si>
  <si>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</si>
  <si>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</si>
  <si>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</si>
  <si>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</si>
  <si>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</si>
  <si>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</si>
  <si>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</si>
  <si>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</si>
  <si>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</si>
  <si>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</si>
  <si>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</si>
  <si>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</si>
  <si>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</si>
  <si>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</si>
  <si>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</si>
  <si>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</si>
  <si>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</si>
  <si>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</si>
  <si>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</si>
  <si>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</si>
  <si>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</si>
  <si>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</si>
  <si>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</si>
  <si>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</si>
  <si>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</si>
  <si>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</si>
  <si>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</si>
  <si>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</si>
  <si>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</si>
  <si>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</si>
  <si>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</si>
  <si>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</si>
  <si>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</si>
  <si>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</si>
  <si>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</si>
  <si>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</si>
  <si>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</si>
  <si>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</si>
  <si>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</si>
  <si>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</si>
  <si>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</si>
  <si>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</si>
  <si>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</si>
  <si>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</si>
  <si>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</si>
  <si>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</si>
  <si>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</si>
  <si>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</si>
  <si>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</si>
  <si>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</si>
  <si>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</si>
  <si>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</si>
  <si>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</si>
  <si>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</si>
  <si>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</si>
  <si>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</si>
  <si>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</si>
  <si>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</si>
  <si>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</si>
  <si>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</si>
  <si>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</si>
  <si>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</si>
  <si>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</si>
  <si>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</si>
  <si>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</si>
  <si>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</si>
  <si>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</si>
  <si>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</si>
  <si>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</si>
  <si>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</si>
  <si>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</si>
  <si>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</si>
  <si>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</si>
  <si>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</si>
  <si>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</si>
  <si>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</si>
  <si>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</si>
  <si>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</si>
  <si>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</si>
  <si>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</si>
  <si>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</si>
  <si>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</si>
  <si>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</si>
  <si>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</si>
  <si>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</si>
  <si>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</si>
  <si>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</si>
  <si>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</si>
  <si>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</si>
  <si>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</si>
  <si>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</si>
  <si>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</si>
  <si>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</si>
  <si>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</si>
  <si>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</si>
  <si>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</si>
  <si>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</si>
  <si>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</si>
  <si>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</si>
  <si>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</si>
  <si>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</si>
  <si>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</si>
  <si>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</si>
  <si>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</si>
  <si>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</si>
  <si>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</si>
  <si>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</si>
  <si>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</si>
  <si>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</si>
  <si>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</si>
  <si>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</si>
  <si>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</si>
  <si>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</si>
  <si>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</si>
  <si>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</si>
  <si>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</si>
  <si>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</si>
  <si>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</si>
  <si>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</si>
  <si>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</si>
  <si>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</si>
  <si>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</si>
  <si>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</si>
  <si>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</si>
  <si>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</si>
  <si>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</si>
  <si>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</si>
  <si>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</si>
  <si>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</si>
  <si>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</si>
  <si>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</si>
  <si>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</si>
  <si>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</si>
  <si>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</si>
  <si>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</si>
  <si>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</si>
  <si>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</si>
  <si>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</si>
  <si>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</si>
  <si>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</si>
  <si>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</si>
  <si>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</si>
  <si>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</si>
  <si>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</si>
  <si>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</si>
  <si>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</si>
  <si>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</si>
  <si>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</si>
  <si>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</si>
  <si>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</si>
  <si>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</si>
  <si>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</si>
  <si>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</si>
  <si>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</si>
  <si>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</si>
  <si>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</si>
  <si>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</si>
  <si>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</si>
  <si>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</si>
  <si>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</si>
  <si>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</si>
  <si>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</si>
  <si>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</si>
  <si>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</si>
  <si>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</si>
  <si>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</si>
  <si>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</si>
  <si>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</si>
  <si>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</si>
  <si>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</si>
  <si>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</si>
  <si>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</si>
  <si>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</si>
  <si>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</si>
  <si>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</si>
  <si>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</si>
  <si>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</si>
  <si>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</si>
  <si>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</si>
  <si>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</si>
  <si>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</si>
  <si>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</si>
  <si>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</si>
  <si>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</si>
  <si>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</si>
  <si>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</si>
  <si>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</si>
  <si>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</si>
  <si>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</si>
  <si>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</si>
  <si>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</si>
  <si>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</si>
  <si>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</si>
  <si>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</si>
  <si>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</si>
  <si>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</si>
  <si>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</si>
  <si>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</si>
  <si>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</si>
  <si>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</si>
  <si>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</si>
  <si>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</si>
  <si>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</si>
  <si>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</si>
  <si>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</si>
  <si>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</si>
  <si>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</si>
  <si>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</si>
  <si>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</si>
  <si>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</si>
  <si>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</si>
  <si>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</si>
  <si>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</si>
  <si>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</si>
  <si>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</si>
  <si>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</si>
  <si>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</si>
  <si>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</si>
  <si>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</si>
  <si>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</si>
  <si>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</si>
  <si>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</si>
  <si>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</si>
  <si>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</si>
  <si>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</si>
  <si>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</si>
  <si>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</si>
  <si>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</si>
  <si>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</si>
  <si>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</si>
  <si>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</si>
  <si>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</si>
  <si>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</si>
  <si>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</si>
  <si>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</si>
  <si>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</si>
  <si>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</si>
  <si>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</si>
  <si>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</si>
  <si>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</si>
  <si>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</si>
  <si>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</si>
  <si>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</si>
  <si>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</si>
  <si>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</si>
  <si>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</si>
  <si>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</si>
  <si>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</si>
  <si>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</si>
  <si>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</si>
  <si>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</si>
  <si>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</si>
  <si>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</si>
  <si>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</si>
  <si>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</si>
  <si>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</si>
  <si>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</si>
  <si>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</si>
  <si>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</si>
  <si>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</si>
  <si>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</si>
  <si>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</si>
  <si>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</si>
  <si>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</si>
  <si>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</si>
  <si>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</si>
  <si>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</si>
  <si>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</si>
  <si>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</si>
  <si>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</si>
  <si>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</si>
  <si>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</si>
  <si>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</si>
  <si>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</si>
  <si>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</si>
  <si>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</si>
  <si>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</si>
  <si>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</si>
  <si>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</si>
  <si>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</si>
  <si>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</si>
  <si>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</si>
  <si>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</si>
  <si>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</si>
  <si>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</si>
  <si>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</si>
  <si>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</si>
  <si>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</si>
  <si>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</si>
  <si>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</si>
  <si>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</si>
  <si>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</si>
  <si>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</si>
  <si>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</si>
  <si>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</si>
  <si>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</si>
  <si>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</si>
  <si>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</si>
  <si>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</si>
  <si>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</si>
  <si>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</si>
  <si>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</si>
  <si>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</si>
  <si>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</si>
  <si>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</si>
  <si>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</si>
  <si>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</si>
  <si>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</si>
  <si>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</si>
  <si>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</si>
  <si>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</si>
  <si>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</si>
  <si>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</si>
  <si>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</si>
  <si>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</si>
  <si>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</si>
  <si>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</si>
  <si>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</si>
  <si>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</si>
  <si>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</si>
  <si>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</si>
  <si>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</si>
  <si>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</si>
  <si>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</si>
  <si>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</si>
  <si>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</si>
  <si>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</si>
  <si>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</si>
  <si>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</si>
  <si>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</si>
  <si>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</si>
  <si>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</si>
  <si>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</si>
  <si>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</si>
  <si>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</si>
  <si>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</si>
  <si>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</si>
  <si>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</si>
  <si>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</si>
  <si>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</si>
  <si>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</si>
  <si>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</si>
  <si>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</si>
  <si>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</si>
  <si>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</si>
  <si>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</si>
  <si>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</si>
  <si>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</si>
  <si>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</si>
  <si>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</si>
  <si>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</si>
  <si>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</si>
  <si>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</si>
  <si>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</si>
  <si>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</si>
  <si>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</si>
  <si>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</si>
  <si>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</si>
  <si>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</si>
  <si>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</si>
  <si>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</si>
  <si>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</si>
  <si>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</si>
  <si>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</si>
  <si>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</si>
  <si>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</si>
  <si>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</si>
  <si>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</si>
  <si>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</si>
  <si>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</si>
  <si>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</si>
  <si>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</si>
  <si>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</si>
  <si>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</si>
  <si>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</si>
  <si>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</si>
  <si>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</si>
  <si>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</si>
  <si>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</si>
  <si>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</si>
  <si>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</si>
  <si>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</si>
  <si>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</si>
  <si>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</si>
  <si>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</si>
  <si>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</si>
  <si>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</si>
  <si>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</si>
  <si>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</si>
  <si>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</si>
  <si>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</si>
  <si>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</si>
  <si>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</si>
  <si>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</si>
  <si>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</si>
  <si>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</si>
  <si>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</si>
  <si>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</si>
  <si>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</si>
  <si>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</si>
  <si>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</si>
  <si>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</si>
  <si>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</si>
  <si>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</si>
  <si>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</si>
  <si>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</si>
  <si>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</si>
  <si>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</si>
  <si>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</si>
  <si>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</si>
  <si>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</si>
  <si>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</si>
  <si>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</si>
  <si>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</si>
  <si>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</si>
  <si>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</si>
  <si>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</si>
  <si>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</si>
  <si>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</si>
  <si>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</si>
  <si>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</si>
  <si>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</si>
  <si>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</si>
  <si>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</si>
  <si>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</si>
  <si>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</si>
  <si>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</si>
  <si>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</si>
  <si>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</si>
  <si>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</si>
  <si>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</si>
  <si>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</si>
  <si>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</si>
  <si>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</si>
  <si>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</si>
  <si>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</si>
  <si>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</si>
  <si>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</si>
  <si>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</si>
  <si>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</si>
  <si>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</si>
  <si>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</si>
  <si>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</si>
  <si>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</si>
  <si>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</si>
  <si>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</si>
  <si>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</si>
  <si>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</si>
  <si>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</si>
  <si>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</si>
  <si>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</si>
  <si>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</si>
  <si>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</si>
  <si>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</si>
  <si>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</si>
  <si>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</si>
  <si>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</si>
  <si>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</si>
  <si>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</si>
  <si>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</si>
  <si>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</si>
  <si>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</si>
  <si>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</si>
  <si>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</si>
  <si>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</si>
  <si>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</si>
  <si>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</si>
  <si>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</si>
  <si>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</si>
  <si>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</si>
  <si>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</si>
  <si>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</si>
  <si>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</si>
  <si>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</si>
  <si>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</si>
  <si>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</si>
  <si>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</si>
  <si>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</si>
  <si>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</si>
  <si>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</si>
  <si>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</si>
  <si>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</si>
  <si>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</si>
  <si>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</si>
  <si>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</si>
  <si>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</si>
  <si>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</si>
  <si>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</si>
  <si>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</si>
  <si>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</si>
  <si>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</si>
  <si>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</si>
  <si>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</si>
  <si>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</si>
  <si>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</si>
  <si>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</si>
  <si>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</si>
  <si>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</si>
  <si>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</si>
  <si>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</si>
  <si>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</si>
  <si>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</si>
  <si>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</si>
  <si>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</si>
  <si>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</si>
  <si>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</si>
  <si>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</si>
  <si>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</si>
  <si>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</si>
  <si>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</si>
  <si>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</si>
  <si>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</si>
  <si>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</si>
  <si>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</si>
  <si>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</si>
  <si>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</si>
  <si>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</si>
  <si>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</si>
  <si>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</si>
  <si>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</si>
  <si>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</si>
  <si>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</si>
  <si>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</si>
  <si>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</si>
  <si>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</si>
  <si>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</si>
  <si>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</si>
  <si>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</si>
  <si>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</si>
  <si>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</si>
  <si>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</si>
  <si>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</si>
  <si>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</si>
  <si>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</si>
  <si>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</si>
  <si>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</si>
  <si>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</si>
  <si>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</si>
  <si>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</si>
  <si>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</si>
  <si>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</si>
  <si>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</si>
  <si>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</si>
  <si>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</si>
  <si>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</si>
  <si>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</si>
  <si>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</si>
  <si>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</si>
  <si>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</si>
  <si>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</si>
  <si>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</si>
  <si>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</si>
  <si>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</si>
  <si>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</si>
  <si>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</si>
  <si>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</si>
  <si>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</si>
  <si>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</si>
  <si>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</si>
  <si>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</si>
  <si>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</si>
  <si>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</si>
  <si>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</si>
  <si>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</si>
  <si>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</si>
  <si>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</si>
  <si>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</si>
  <si>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</si>
  <si>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</si>
  <si>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</si>
  <si>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</si>
  <si>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</si>
  <si>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</si>
  <si>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</si>
  <si>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</si>
  <si>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</si>
  <si>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</si>
  <si>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</si>
  <si>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</si>
  <si>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</si>
  <si>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</si>
  <si>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</si>
  <si>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</si>
  <si>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</si>
  <si>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</si>
  <si>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</si>
  <si>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</si>
  <si>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</si>
  <si>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</si>
  <si>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</si>
  <si>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</si>
  <si>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</si>
  <si>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</si>
  <si>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</si>
  <si>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</si>
  <si>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</si>
  <si>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</si>
  <si>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</si>
  <si>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</si>
  <si>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</si>
  <si>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</si>
  <si>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</si>
  <si>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</si>
  <si>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</si>
  <si>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</si>
  <si>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</si>
  <si>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</si>
  <si>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</si>
  <si>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</si>
  <si>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</si>
  <si>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</si>
  <si>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</si>
  <si>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</si>
  <si>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</si>
  <si>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</si>
  <si>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</si>
  <si>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</si>
  <si>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</si>
  <si>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</si>
  <si>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</si>
  <si>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</si>
  <si>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</si>
  <si>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</si>
  <si>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</si>
  <si>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</si>
  <si>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</si>
  <si>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</si>
  <si>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</si>
  <si>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</si>
  <si>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</si>
  <si>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</si>
  <si>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</si>
  <si>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</si>
  <si>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</si>
  <si>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</si>
  <si>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</si>
  <si>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</si>
  <si>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</si>
  <si>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</si>
  <si>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</si>
  <si>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</si>
  <si>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</si>
  <si>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</si>
  <si>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</si>
  <si>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</si>
  <si>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</si>
  <si>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</si>
  <si>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</si>
  <si>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</si>
  <si>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</si>
  <si>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</si>
  <si>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</si>
  <si>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</si>
  <si>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</si>
  <si>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</si>
  <si>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</si>
  <si>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</si>
  <si>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</si>
  <si>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</si>
  <si>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</si>
  <si>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</si>
  <si>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</si>
  <si>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</si>
  <si>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</si>
  <si>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</si>
  <si>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</si>
  <si>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</si>
  <si>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</si>
  <si>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</si>
  <si>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</si>
  <si>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</si>
  <si>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</si>
  <si>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</si>
  <si>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</si>
  <si>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</si>
  <si>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</si>
  <si>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</si>
  <si>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</si>
  <si>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</si>
  <si>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</si>
  <si>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</si>
  <si>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</si>
  <si>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</si>
  <si>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</si>
  <si>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</si>
  <si>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</si>
  <si>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</si>
  <si>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</si>
  <si>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</si>
  <si>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</si>
  <si>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</si>
  <si>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</si>
  <si>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</si>
  <si>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</si>
  <si>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</si>
  <si>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</si>
  <si>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</si>
  <si>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</si>
  <si>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</si>
  <si>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</si>
  <si>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</si>
  <si>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</si>
  <si>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</si>
  <si>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</si>
  <si>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</si>
  <si>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</si>
  <si>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</si>
  <si>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</si>
  <si>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</si>
  <si>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</si>
  <si>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</si>
  <si>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</si>
  <si>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</si>
  <si>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</si>
  <si>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</si>
  <si>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</si>
  <si>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</si>
  <si>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</si>
  <si>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</si>
  <si>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</si>
  <si>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</si>
  <si>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</si>
  <si>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</si>
  <si>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</si>
  <si>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</si>
  <si>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</si>
  <si>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</si>
  <si>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</si>
  <si>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</si>
  <si>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</si>
  <si>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</si>
  <si>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</si>
  <si>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</si>
  <si>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</si>
  <si>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</si>
  <si>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</si>
  <si>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</si>
  <si>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</si>
  <si>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</si>
  <si>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</si>
  <si>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</si>
  <si>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</si>
  <si>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</si>
  <si>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</si>
  <si>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</si>
  <si>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</si>
  <si>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</si>
  <si>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</si>
  <si>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</si>
  <si>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</si>
  <si>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</si>
  <si>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</si>
  <si>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</si>
  <si>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</si>
  <si>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</si>
  <si>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</si>
  <si>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</si>
  <si>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</si>
  <si>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</si>
  <si>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</si>
  <si>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</si>
  <si>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</si>
  <si>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</si>
  <si>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</si>
  <si>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</si>
  <si>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</si>
  <si>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</si>
  <si>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</si>
  <si>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</si>
  <si>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</si>
  <si>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</si>
  <si>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</si>
  <si>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</si>
  <si>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</si>
  <si>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</si>
  <si>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</si>
  <si>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</si>
  <si>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</si>
  <si>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</si>
  <si>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</si>
  <si>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</si>
  <si>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</si>
  <si>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</si>
  <si>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</si>
  <si>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</si>
  <si>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</si>
  <si>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</si>
  <si>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</si>
  <si>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</si>
  <si>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</si>
  <si>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</si>
  <si>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</si>
  <si>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</si>
  <si>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</si>
  <si>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</si>
  <si>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</si>
  <si>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</si>
  <si>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</si>
  <si>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</si>
  <si>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</si>
  <si>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</si>
  <si>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</si>
  <si>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</si>
  <si>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</si>
  <si>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</si>
  <si>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</si>
  <si>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</si>
  <si>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</si>
  <si>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</si>
  <si>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</si>
  <si>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</si>
  <si>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</si>
  <si>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</si>
  <si>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</si>
  <si>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</si>
  <si>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</si>
  <si>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</si>
  <si>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</si>
  <si>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</si>
  <si>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</si>
  <si>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</si>
  <si>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</si>
  <si>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</si>
  <si>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</si>
  <si>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</si>
  <si>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</si>
  <si>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</si>
  <si>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</si>
  <si>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</si>
  <si>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</si>
  <si>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</si>
  <si>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</si>
  <si>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</si>
  <si>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</si>
  <si>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</si>
  <si>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</si>
  <si>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</si>
  <si>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</si>
  <si>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</si>
  <si>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</si>
  <si>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</si>
  <si>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</si>
  <si>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</si>
  <si>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</si>
  <si>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</si>
  <si>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</si>
  <si>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</si>
  <si>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</si>
  <si>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</si>
  <si>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</si>
  <si>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</si>
  <si>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</si>
  <si>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</si>
  <si>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</si>
  <si>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</si>
  <si>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</si>
  <si>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</si>
  <si>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</si>
  <si>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</si>
  <si>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</si>
  <si>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</si>
  <si>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</si>
  <si>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</si>
  <si>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</si>
  <si>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</si>
  <si>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</si>
  <si>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</si>
  <si>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</si>
  <si>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</si>
  <si>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</si>
  <si>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</si>
  <si>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</si>
  <si>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</si>
  <si>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</si>
  <si>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</si>
  <si>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</si>
  <si>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</si>
  <si>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</si>
  <si>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</si>
  <si>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</si>
  <si>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</si>
  <si>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</si>
  <si>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</si>
  <si>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</si>
  <si>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</si>
  <si>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</si>
  <si>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</si>
  <si>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</si>
  <si>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</si>
  <si>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</si>
  <si>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</si>
  <si>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</si>
  <si>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</si>
  <si>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</si>
  <si>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</si>
  <si>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</si>
  <si>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</si>
  <si>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</si>
  <si>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</si>
  <si>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</si>
  <si>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</si>
  <si>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</si>
  <si>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</si>
  <si>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</si>
  <si>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</si>
  <si>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</si>
  <si>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</si>
  <si>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</si>
  <si>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</si>
  <si>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</si>
  <si>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</si>
  <si>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</si>
  <si>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</si>
  <si>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</si>
  <si>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</si>
  <si>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</si>
  <si>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</si>
  <si>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</si>
  <si>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</si>
  <si>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</si>
  <si>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</si>
  <si>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</si>
  <si>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</si>
  <si>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</si>
  <si>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</si>
  <si>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</si>
  <si>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</si>
  <si>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</si>
  <si>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</si>
  <si>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</si>
  <si>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</si>
  <si>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</si>
  <si>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</si>
  <si>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</si>
  <si>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</si>
  <si>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</si>
  <si>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</si>
  <si>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</si>
  <si>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</si>
  <si>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</si>
  <si>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</si>
  <si>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</si>
  <si>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</si>
  <si>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</si>
  <si>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</si>
  <si>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</si>
  <si>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</si>
  <si>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</si>
  <si>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</si>
  <si>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</si>
  <si>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</si>
  <si>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</si>
  <si>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</si>
  <si>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</si>
  <si>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</si>
  <si>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</si>
  <si>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</si>
  <si>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</si>
  <si>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</si>
  <si>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</si>
  <si>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</si>
  <si>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</si>
  <si>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</si>
  <si>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</si>
  <si>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</si>
  <si>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</si>
  <si>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</si>
  <si>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</si>
  <si>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</si>
  <si>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</si>
  <si>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</si>
  <si>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</si>
  <si>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</si>
  <si>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</si>
  <si>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</si>
  <si>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</si>
  <si>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</si>
  <si>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</si>
  <si>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</si>
  <si>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</si>
  <si>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</si>
  <si>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</si>
  <si>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</si>
  <si>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</si>
  <si>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</si>
  <si>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</si>
  <si>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</si>
  <si>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</si>
  <si>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</si>
  <si>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</si>
  <si>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</si>
  <si>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</si>
  <si>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</si>
  <si>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</si>
  <si>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</si>
  <si>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</si>
  <si>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</si>
  <si>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</si>
  <si>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</si>
  <si>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</si>
  <si>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</si>
  <si>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</si>
  <si>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</si>
  <si>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</si>
  <si>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</si>
  <si>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</si>
  <si>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</si>
  <si>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</si>
  <si>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</si>
  <si>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</si>
  <si>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</si>
  <si>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</si>
  <si>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</si>
  <si>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</si>
  <si>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</si>
  <si>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</si>
  <si>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</si>
  <si>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</si>
  <si>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</si>
  <si>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</si>
  <si>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</si>
  <si>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</si>
  <si>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</si>
  <si>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</si>
  <si>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</si>
  <si>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</si>
  <si>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</si>
  <si>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</si>
  <si>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</si>
  <si>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</si>
  <si>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</si>
  <si>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</si>
  <si>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</si>
  <si>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</si>
  <si>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</si>
  <si>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</si>
  <si>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</si>
  <si>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</si>
  <si>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</si>
  <si>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</si>
  <si>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</si>
  <si>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</si>
  <si>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</si>
  <si>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</si>
  <si>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</si>
  <si>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</si>
  <si>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</si>
  <si>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</si>
  <si>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</si>
  <si>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</si>
  <si>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</si>
  <si>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</si>
  <si>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</si>
  <si>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</si>
  <si>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</si>
  <si>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</si>
  <si>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</si>
  <si>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</si>
  <si>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</si>
  <si>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</si>
  <si>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</si>
  <si>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</si>
  <si>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</si>
  <si>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</si>
  <si>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</si>
  <si>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</si>
  <si>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</si>
  <si>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</si>
  <si>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</si>
  <si>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</si>
  <si>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</si>
  <si>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</si>
  <si>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</si>
  <si>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</si>
  <si>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</si>
  <si>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</si>
  <si>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</si>
  <si>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</si>
  <si>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</si>
  <si>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</si>
  <si>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</si>
  <si>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</si>
  <si>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</si>
  <si>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</si>
  <si>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</si>
  <si>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</si>
  <si>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</si>
  <si>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</si>
  <si>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</si>
  <si>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</si>
  <si>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</si>
  <si>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</si>
  <si>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</si>
  <si>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</si>
  <si>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</si>
  <si>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</si>
  <si>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</si>
  <si>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</si>
  <si>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</si>
  <si>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</si>
  <si>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</si>
  <si>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</si>
  <si>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</si>
  <si>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</si>
  <si>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</si>
  <si>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</si>
  <si>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</si>
  <si>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</si>
  <si>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</si>
  <si>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</si>
  <si>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</si>
  <si>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</si>
  <si>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</si>
  <si>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</si>
  <si>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</si>
  <si>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</si>
  <si>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</si>
  <si>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</si>
  <si>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</si>
  <si>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</si>
  <si>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</si>
  <si>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</si>
  <si>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</si>
  <si>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</si>
  <si>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</si>
  <si>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</si>
  <si>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</si>
  <si>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</si>
  <si>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</si>
  <si>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</si>
  <si>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</si>
  <si>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</si>
  <si>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</si>
  <si>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</si>
  <si>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</si>
  <si>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</si>
  <si>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</si>
  <si>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</si>
  <si>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</si>
  <si>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</si>
  <si>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</si>
  <si>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</si>
  <si>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</si>
  <si>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</si>
  <si>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</si>
  <si>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</si>
  <si>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</si>
  <si>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</si>
  <si>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</si>
  <si>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</si>
  <si>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</si>
  <si>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</si>
  <si>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</si>
  <si>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</si>
  <si>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</si>
  <si>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</si>
  <si>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</si>
  <si>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</si>
  <si>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</si>
  <si>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</si>
  <si>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</si>
  <si>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</si>
  <si>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</si>
  <si>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</si>
  <si>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</si>
  <si>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</si>
  <si>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</si>
  <si>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</si>
  <si>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</si>
  <si>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</si>
  <si>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</si>
  <si>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</si>
  <si>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</si>
  <si>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</si>
  <si>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</si>
  <si>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</si>
  <si>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</si>
  <si>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</si>
  <si>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</si>
  <si>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</si>
  <si>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</si>
  <si>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</si>
  <si>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</si>
  <si>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</si>
  <si>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</si>
  <si>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</si>
  <si>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</si>
  <si>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</si>
  <si>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</si>
  <si>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</si>
  <si>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</si>
  <si>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</si>
  <si>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</si>
  <si>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</si>
  <si>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</si>
  <si>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</si>
  <si>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</si>
  <si>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</si>
  <si>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</si>
  <si>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</si>
  <si>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</si>
  <si>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</si>
  <si>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</si>
  <si>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</si>
  <si>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</si>
  <si>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</si>
  <si>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</si>
  <si>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</si>
  <si>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</si>
  <si>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</si>
  <si>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</si>
  <si>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</si>
  <si>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</si>
  <si>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</si>
  <si>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</si>
  <si>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</si>
  <si>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</si>
  <si>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</si>
  <si>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</si>
  <si>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</si>
  <si>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</si>
  <si>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</si>
  <si>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</si>
  <si>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</si>
  <si>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</si>
  <si>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</si>
  <si>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</si>
  <si>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</si>
  <si>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</si>
  <si>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</si>
  <si>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</si>
  <si>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</si>
  <si>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</si>
  <si>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</si>
  <si>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</si>
  <si>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</si>
  <si>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</si>
  <si>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</si>
  <si>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</si>
  <si>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</si>
  <si>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</si>
  <si>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</si>
  <si>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</si>
  <si>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</si>
  <si>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</si>
  <si>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</si>
  <si>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</si>
  <si>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</si>
  <si>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</si>
  <si>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</si>
  <si>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</si>
  <si>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</si>
  <si>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</si>
  <si>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</si>
  <si>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</si>
  <si>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</si>
  <si>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</si>
  <si>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</si>
  <si>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</si>
  <si>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</si>
  <si>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</si>
  <si>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</si>
  <si>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</si>
  <si>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</si>
  <si>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</si>
  <si>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</si>
  <si>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</si>
  <si>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</si>
  <si>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</si>
  <si>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</si>
  <si>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</si>
  <si>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</si>
  <si>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</si>
  <si>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</si>
  <si>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</si>
  <si>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</si>
  <si>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</si>
  <si>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</si>
  <si>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</si>
  <si>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</si>
  <si>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</si>
  <si>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</si>
  <si>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</si>
  <si>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</si>
  <si>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</si>
  <si>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</si>
  <si>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</si>
  <si>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</si>
  <si>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</si>
  <si>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</si>
  <si>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</si>
  <si>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</si>
  <si>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</si>
  <si>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</si>
  <si>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</si>
  <si>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</si>
  <si>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</si>
  <si>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</si>
  <si>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</si>
  <si>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</si>
  <si>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</si>
  <si>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</si>
  <si>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</si>
  <si>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</si>
  <si>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</si>
  <si>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</si>
  <si>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</si>
  <si>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</si>
  <si>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</si>
  <si>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</si>
  <si>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</si>
  <si>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</si>
  <si>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</si>
  <si>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</si>
  <si>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</si>
  <si>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</si>
  <si>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</si>
  <si>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</si>
  <si>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</si>
  <si>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</si>
  <si>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</si>
  <si>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</si>
  <si>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</si>
  <si>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</si>
  <si>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</si>
  <si>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</si>
  <si>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</si>
  <si>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</si>
  <si>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</si>
  <si>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</si>
  <si>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</si>
  <si>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</si>
  <si>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</si>
  <si>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</si>
  <si>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</si>
  <si>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</si>
  <si>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</si>
  <si>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</si>
  <si>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</si>
  <si>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</si>
  <si>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</si>
  <si>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</si>
  <si>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</si>
  <si>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</si>
  <si>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</si>
  <si>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</si>
  <si>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</si>
  <si>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</si>
  <si>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</si>
  <si>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</si>
  <si>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</si>
  <si>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</si>
  <si>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</si>
  <si>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</si>
  <si>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</si>
  <si>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</si>
  <si>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</si>
  <si>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</si>
  <si>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</si>
  <si>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</si>
  <si>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</si>
  <si>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</si>
  <si>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</si>
  <si>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</si>
  <si>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</si>
  <si>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</si>
  <si>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</si>
  <si>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</si>
  <si>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</si>
  <si>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</si>
  <si>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</si>
  <si>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</si>
  <si>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</si>
  <si>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</si>
  <si>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</si>
  <si>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</si>
  <si>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</si>
  <si>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</si>
  <si>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</si>
  <si>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</si>
  <si>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</si>
  <si>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</si>
  <si>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</si>
  <si>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</si>
  <si>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</si>
  <si>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</si>
  <si>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</si>
  <si>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</si>
  <si>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</si>
  <si>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</si>
  <si>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</si>
  <si>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</si>
  <si>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</si>
  <si>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</si>
  <si>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</si>
  <si>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</si>
  <si>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</si>
  <si>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</si>
  <si>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</si>
  <si>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</si>
  <si>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</si>
  <si>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</si>
  <si>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</si>
  <si>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</si>
  <si>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</si>
  <si>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</si>
  <si>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</si>
  <si>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</si>
  <si>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</si>
  <si>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</si>
  <si>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</si>
  <si>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</si>
  <si>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</si>
  <si>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</si>
  <si>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</si>
  <si>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</si>
  <si>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</si>
  <si>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</si>
  <si>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</si>
  <si>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</si>
  <si>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</si>
  <si>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</si>
  <si>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</si>
  <si>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</si>
  <si>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</si>
  <si>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</si>
  <si>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</si>
  <si>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</si>
  <si>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</si>
  <si>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</si>
  <si>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</si>
  <si>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</si>
  <si>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</si>
  <si>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</si>
  <si>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</si>
  <si>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</si>
  <si>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</si>
  <si>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</si>
  <si>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</si>
  <si>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</si>
  <si>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</si>
  <si>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</si>
  <si>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</si>
  <si>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</si>
  <si>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</si>
  <si>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</si>
  <si>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</si>
  <si>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</si>
  <si>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</si>
  <si>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</si>
  <si>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</si>
  <si>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</si>
  <si>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</si>
  <si>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</si>
  <si>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</si>
  <si>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</si>
  <si>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</si>
  <si>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</si>
  <si>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</si>
  <si>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</si>
  <si>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</si>
  <si>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</si>
  <si>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</si>
  <si>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</si>
  <si>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</si>
  <si>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</si>
  <si>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</si>
  <si>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</si>
  <si>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</si>
  <si>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</si>
  <si>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</si>
  <si>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</si>
  <si>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</si>
  <si>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</si>
  <si>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</si>
  <si>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</si>
  <si>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</si>
  <si>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</si>
  <si>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</si>
  <si>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</si>
  <si>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</si>
  <si>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</si>
  <si>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</si>
  <si>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</si>
  <si>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</si>
  <si>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</si>
  <si>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</si>
  <si>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</si>
  <si>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</si>
  <si>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</si>
  <si>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</si>
  <si>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</si>
  <si>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</si>
  <si>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</si>
  <si>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</si>
  <si>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</si>
  <si>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</si>
  <si>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</si>
  <si>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</si>
  <si>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</si>
  <si>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</si>
  <si>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</si>
  <si>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</si>
  <si>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</si>
  <si>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</si>
  <si>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</si>
  <si>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</si>
  <si>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</si>
  <si>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</si>
  <si>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</si>
  <si>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</si>
  <si>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</si>
  <si>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</si>
  <si>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</si>
  <si>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</si>
  <si>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</si>
  <si>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</si>
  <si>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</si>
  <si>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</si>
  <si>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</si>
  <si>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</si>
  <si>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</si>
  <si>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</si>
  <si>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</si>
  <si>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</si>
  <si>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</si>
  <si>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</si>
  <si>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</si>
  <si>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</si>
  <si>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</si>
  <si>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</si>
  <si>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</si>
  <si>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</si>
  <si>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</si>
  <si>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</si>
  <si>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</si>
  <si>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</si>
  <si>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</si>
  <si>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</si>
  <si>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</si>
  <si>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</si>
  <si>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</si>
  <si>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</si>
  <si>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</si>
  <si>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</si>
  <si>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</si>
  <si>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</si>
  <si>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</si>
  <si>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</si>
  <si>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</si>
  <si>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</si>
  <si>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</si>
  <si>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</si>
  <si>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</si>
  <si>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</si>
  <si>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</si>
  <si>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</si>
  <si>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</si>
  <si>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</si>
  <si>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</si>
  <si>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</si>
  <si>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</si>
  <si>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</si>
  <si>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</si>
  <si>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</si>
  <si>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</si>
  <si>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</si>
  <si>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</si>
  <si>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</si>
  <si>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</si>
  <si>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</si>
  <si>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</si>
  <si>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</si>
  <si>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</si>
  <si>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</si>
  <si>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</si>
  <si>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</si>
  <si>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</si>
  <si>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</si>
  <si>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</si>
  <si>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</si>
  <si>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</si>
  <si>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</si>
  <si>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</si>
  <si>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</si>
  <si>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</si>
  <si>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</si>
  <si>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</si>
  <si>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</si>
  <si>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</si>
  <si>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</si>
  <si>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</si>
  <si>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</si>
  <si>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</si>
  <si>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</si>
  <si>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</si>
  <si>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</si>
  <si>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</si>
  <si>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</si>
  <si>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</si>
  <si>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</si>
  <si>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</si>
  <si>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</si>
  <si>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</si>
  <si>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</si>
  <si>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</si>
  <si>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</si>
  <si>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</si>
  <si>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</si>
  <si>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</si>
  <si>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</si>
  <si>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</si>
  <si>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</si>
  <si>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</si>
  <si>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</si>
  <si>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</si>
  <si>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</si>
  <si>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</si>
  <si>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</si>
  <si>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</si>
  <si>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</si>
  <si>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</si>
  <si>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</si>
  <si>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</si>
  <si>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</si>
  <si>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</si>
  <si>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</si>
  <si>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</si>
  <si>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</si>
  <si>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</si>
  <si>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</si>
  <si>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</si>
  <si>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</si>
  <si>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</si>
  <si>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</si>
  <si>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</si>
  <si>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</si>
  <si>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</si>
  <si>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</si>
  <si>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</si>
  <si>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</si>
  <si>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</si>
  <si>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</si>
  <si>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</si>
  <si>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</si>
  <si>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</si>
  <si>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</si>
  <si>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</si>
  <si>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</si>
  <si>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</si>
  <si>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</si>
  <si>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</si>
  <si>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</si>
  <si>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</si>
  <si>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</si>
  <si>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</si>
  <si>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</si>
  <si>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</si>
  <si>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</si>
  <si>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</si>
  <si>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</si>
  <si>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</si>
  <si>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</si>
  <si>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</si>
  <si>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</si>
  <si>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</si>
  <si>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</si>
  <si>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</si>
  <si>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</si>
  <si>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</si>
  <si>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</si>
  <si>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</si>
  <si>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</si>
  <si>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</si>
  <si>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</si>
  <si>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</si>
  <si>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</si>
  <si>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</si>
  <si>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</si>
  <si>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</si>
  <si>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</si>
  <si>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</si>
  <si>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</si>
  <si>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</si>
  <si>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</si>
  <si>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</si>
  <si>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</si>
  <si>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</si>
  <si>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</si>
  <si>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</si>
  <si>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</si>
  <si>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</si>
  <si>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</si>
  <si>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</si>
  <si>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</si>
  <si>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</si>
  <si>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</si>
  <si>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</si>
  <si>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</si>
  <si>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</si>
  <si>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</si>
  <si>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</si>
  <si>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</si>
  <si>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</si>
  <si>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</si>
  <si>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</si>
  <si>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</si>
  <si>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</si>
  <si>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</si>
  <si>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</si>
  <si>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</si>
  <si>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</si>
  <si>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</si>
  <si>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</si>
  <si>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</si>
  <si>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</si>
  <si>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</si>
  <si>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</si>
  <si>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</si>
  <si>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</si>
  <si>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</si>
  <si>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</si>
  <si>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</si>
  <si>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</si>
  <si>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</si>
  <si>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</si>
  <si>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</si>
  <si>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</si>
  <si>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</si>
  <si>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</si>
  <si>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</si>
  <si>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</si>
  <si>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</si>
  <si>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</si>
  <si>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</si>
  <si>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</si>
  <si>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</si>
  <si>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</si>
  <si>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</si>
  <si>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</si>
  <si>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</si>
  <si>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</si>
  <si>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</si>
  <si>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</si>
  <si>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</si>
  <si>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</si>
  <si>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</si>
  <si>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</si>
  <si>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</si>
  <si>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</si>
  <si>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</si>
  <si>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</si>
  <si>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</si>
  <si>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</si>
  <si>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</si>
  <si>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</si>
  <si>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</si>
  <si>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</si>
  <si>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</si>
  <si>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</si>
  <si>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</si>
  <si>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</si>
  <si>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</si>
  <si>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</si>
  <si>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</si>
  <si>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</si>
  <si>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</si>
  <si>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</si>
  <si>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</si>
  <si>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</si>
  <si>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</si>
  <si>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</si>
  <si>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</si>
  <si>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</si>
  <si>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</si>
  <si>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</si>
  <si>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</si>
  <si>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</si>
  <si>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</si>
  <si>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</si>
  <si>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</si>
  <si>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</si>
  <si>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</si>
  <si>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</si>
  <si>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</si>
  <si>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</si>
  <si>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</si>
  <si>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</si>
  <si>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</si>
  <si>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</si>
  <si>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</si>
  <si>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</si>
  <si>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</si>
  <si>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</si>
  <si>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</si>
  <si>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</si>
  <si>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</si>
  <si>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</si>
  <si>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</si>
  <si>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</si>
  <si>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</si>
  <si>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</si>
  <si>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</si>
  <si>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</si>
  <si>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</si>
  <si>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</si>
  <si>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</si>
  <si>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</si>
  <si>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</si>
  <si>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</si>
  <si>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</si>
  <si>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</si>
  <si>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</si>
  <si>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</si>
  <si>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</si>
  <si>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</si>
  <si>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</si>
  <si>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</si>
  <si>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</si>
  <si>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</si>
  <si>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</si>
  <si>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</si>
  <si>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</si>
  <si>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</si>
  <si>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</si>
  <si>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</si>
  <si>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</si>
  <si>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</si>
  <si>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</si>
  <si>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</si>
  <si>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</si>
  <si>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</si>
  <si>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</si>
  <si>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</si>
  <si>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</si>
  <si>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</si>
  <si>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</si>
  <si>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</si>
  <si>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</si>
  <si>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</si>
  <si>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</si>
  <si>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</si>
  <si>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</si>
  <si>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</si>
  <si>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</si>
  <si>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</si>
  <si>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</si>
  <si>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</si>
  <si>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</si>
  <si>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</si>
  <si>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</si>
  <si>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</si>
  <si>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</si>
  <si>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</si>
  <si>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</si>
  <si>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</si>
  <si>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</si>
  <si>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</si>
  <si>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</si>
  <si>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</si>
  <si>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</si>
  <si>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</si>
  <si>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</si>
  <si>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</si>
  <si>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</si>
  <si>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</si>
  <si>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</si>
  <si>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</si>
  <si>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</si>
  <si>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</si>
  <si>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</si>
  <si>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</si>
  <si>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</si>
  <si>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</si>
  <si>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</si>
  <si>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</si>
  <si>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</si>
  <si>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</si>
  <si>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</si>
  <si>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</si>
  <si>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</si>
  <si>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</si>
  <si>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</si>
  <si>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</si>
  <si>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</si>
  <si>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</si>
  <si>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</si>
  <si>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</si>
  <si>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</si>
  <si>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</si>
  <si>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</si>
  <si>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</si>
  <si>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</si>
  <si>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</si>
  <si>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</si>
  <si>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</si>
  <si>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</si>
  <si>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</si>
  <si>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</si>
  <si>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</si>
  <si>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</si>
  <si>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</si>
  <si>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</si>
  <si>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</si>
  <si>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</si>
  <si>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</si>
  <si>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</si>
  <si>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</si>
  <si>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</si>
  <si>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</si>
  <si>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</si>
  <si>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</si>
  <si>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</si>
  <si>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</si>
  <si>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</si>
  <si>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</si>
  <si>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</si>
  <si>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</si>
  <si>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</si>
  <si>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</si>
  <si>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</si>
  <si>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</si>
  <si>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</si>
  <si>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</si>
  <si>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</si>
  <si>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</si>
  <si>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</si>
  <si>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</si>
  <si>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</si>
  <si>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</si>
  <si>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</si>
  <si>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</si>
  <si>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</si>
  <si>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</si>
  <si>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</si>
  <si>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</si>
  <si>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</si>
  <si>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</si>
  <si>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</si>
  <si>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</si>
  <si>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</si>
  <si>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</si>
  <si>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</si>
  <si>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</si>
  <si>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</si>
  <si>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</si>
  <si>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</si>
  <si>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</si>
  <si>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</si>
  <si>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</si>
  <si>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</si>
  <si>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</si>
  <si>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</si>
  <si>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</si>
  <si>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</si>
  <si>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</si>
  <si>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</si>
  <si>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</si>
  <si>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</si>
  <si>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</si>
  <si>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</si>
  <si>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</si>
  <si>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</si>
  <si>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</si>
  <si>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</si>
  <si>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</si>
  <si>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</si>
  <si>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</si>
  <si>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</si>
  <si>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</si>
  <si>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</si>
  <si>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</si>
  <si>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</si>
  <si>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</si>
  <si>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</si>
  <si>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</si>
  <si>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</si>
  <si>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</si>
  <si>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</si>
  <si>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</si>
  <si>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</si>
  <si>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</si>
  <si>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</si>
  <si>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</si>
  <si>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</si>
  <si>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</si>
  <si>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</si>
  <si>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</si>
  <si>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</si>
  <si>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</si>
  <si>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</si>
  <si>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</si>
  <si>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</si>
  <si>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</si>
  <si>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</si>
  <si>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</si>
  <si>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</si>
  <si>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</si>
  <si>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</si>
  <si>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</si>
  <si>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</si>
  <si>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</si>
  <si>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</si>
  <si>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</si>
  <si>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</si>
  <si>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</si>
  <si>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</si>
  <si>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</si>
  <si>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</si>
  <si>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</si>
  <si>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</si>
  <si>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</si>
  <si>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</si>
  <si>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</si>
  <si>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</si>
  <si>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</si>
  <si>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</si>
  <si>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</si>
  <si>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</si>
  <si>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</si>
  <si>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</si>
  <si>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</si>
  <si>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</si>
  <si>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</si>
  <si>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</si>
  <si>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</si>
  <si>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</si>
  <si>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</si>
  <si>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</si>
  <si>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</si>
  <si>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</si>
  <si>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</si>
  <si>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</si>
  <si>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</si>
  <si>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</si>
  <si>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</si>
  <si>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</si>
  <si>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</si>
  <si>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</si>
  <si>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</si>
  <si>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</si>
  <si>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</si>
  <si>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</si>
  <si>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</si>
  <si>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</si>
  <si>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</si>
  <si>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</si>
  <si>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</si>
  <si>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</si>
  <si>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</si>
  <si>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</si>
  <si>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</si>
  <si>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</si>
  <si>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</si>
  <si>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</si>
  <si>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</si>
  <si>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</si>
  <si>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</si>
  <si>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</si>
  <si>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</si>
  <si>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</si>
  <si>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</si>
  <si>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</si>
  <si>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</si>
  <si>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</si>
  <si>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</si>
  <si>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</si>
  <si>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</si>
  <si>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</si>
  <si>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</si>
  <si>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</si>
  <si>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</si>
  <si>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</si>
  <si>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</si>
  <si>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</si>
  <si>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</si>
  <si>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</si>
  <si>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</si>
  <si>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</si>
  <si>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</si>
  <si>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</si>
  <si>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</si>
  <si>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</si>
  <si>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</si>
  <si>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</si>
  <si>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</si>
  <si>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</si>
  <si>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</si>
  <si>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</si>
  <si>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</si>
  <si>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</si>
  <si>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</si>
  <si>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</si>
  <si>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</si>
  <si>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</si>
  <si>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</si>
  <si>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</si>
  <si>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</si>
  <si>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</si>
  <si>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</si>
  <si>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</si>
  <si>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</si>
  <si>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</si>
  <si>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</si>
  <si>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</si>
  <si>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</si>
  <si>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</si>
  <si>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</si>
  <si>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</si>
  <si>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</si>
  <si>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</si>
  <si>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</si>
  <si>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</si>
  <si>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</si>
  <si>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</si>
  <si>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</si>
  <si>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</si>
  <si>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</si>
  <si>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</si>
  <si>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</si>
  <si>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</si>
  <si>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</si>
  <si>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</si>
  <si>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</si>
  <si>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</si>
  <si>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</si>
  <si>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</si>
  <si>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</si>
  <si>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</si>
  <si>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</si>
  <si>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</si>
  <si>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</si>
  <si>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</si>
  <si>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</si>
  <si>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</si>
  <si>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</si>
  <si>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</si>
  <si>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</si>
  <si>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</si>
  <si>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</si>
  <si>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</si>
  <si>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</si>
  <si>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</si>
  <si>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</si>
  <si>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</si>
  <si>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</si>
  <si>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</si>
  <si>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</si>
  <si>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</si>
  <si>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</si>
  <si>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</si>
  <si>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</si>
  <si>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</si>
  <si>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</si>
  <si>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</si>
  <si>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</si>
  <si>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</si>
  <si>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</si>
  <si>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</si>
  <si>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</si>
  <si>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</si>
  <si>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</si>
  <si>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</si>
  <si>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</si>
  <si>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</si>
  <si>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</si>
  <si>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</si>
  <si>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</si>
  <si>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</si>
  <si>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</si>
  <si>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</si>
  <si>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</si>
  <si>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</si>
  <si>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</si>
  <si>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</si>
  <si>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</si>
  <si>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</si>
  <si>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</si>
  <si>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</si>
  <si>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</si>
  <si>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</si>
  <si>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</si>
  <si>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</si>
  <si>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</si>
  <si>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</si>
  <si>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</si>
  <si>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</si>
  <si>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</si>
  <si>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</si>
  <si>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</si>
  <si>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</si>
  <si>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</si>
  <si>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</si>
  <si>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</si>
  <si>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</si>
  <si>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</si>
  <si>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</si>
  <si>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</si>
  <si>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</si>
  <si>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</si>
  <si>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</si>
  <si>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</si>
  <si>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</si>
  <si>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</si>
  <si>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</si>
  <si>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</si>
  <si>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</si>
  <si>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</si>
  <si>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</si>
  <si>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</si>
  <si>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</si>
  <si>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</si>
  <si>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</si>
  <si>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</si>
  <si>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</si>
  <si>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</si>
  <si>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</si>
  <si>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</si>
  <si>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</si>
  <si>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</si>
  <si>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</si>
  <si>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</si>
  <si>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</si>
  <si>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</si>
  <si>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</si>
  <si>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</si>
  <si>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</si>
  <si>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</si>
  <si>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</si>
  <si>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</si>
  <si>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</si>
  <si>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</si>
  <si>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</si>
  <si>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</si>
  <si>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</si>
  <si>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</si>
  <si>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</si>
  <si>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</si>
  <si>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</si>
  <si>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</si>
  <si>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</si>
  <si>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</si>
  <si>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</si>
  <si>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</si>
  <si>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</si>
  <si>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</si>
  <si>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</si>
  <si>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</si>
  <si>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</si>
  <si>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</si>
  <si>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</si>
  <si>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</si>
  <si>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</si>
  <si>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</si>
  <si>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</si>
  <si>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</si>
  <si>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</si>
  <si>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</si>
  <si>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</si>
  <si>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</si>
  <si>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</si>
  <si>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</si>
  <si>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</si>
  <si>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</si>
  <si>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</si>
  <si>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</si>
  <si>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</si>
  <si>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</si>
  <si>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</si>
  <si>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</si>
  <si>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</si>
  <si>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</si>
  <si>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</si>
  <si>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</si>
  <si>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</si>
  <si>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</si>
  <si>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</si>
  <si>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</si>
  <si>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</si>
  <si>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</si>
  <si>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</si>
  <si>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</si>
  <si>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</si>
  <si>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</si>
  <si>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</si>
  <si>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</si>
  <si>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</si>
  <si>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</si>
  <si>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</si>
  <si>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</si>
  <si>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</si>
  <si>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</si>
  <si>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</si>
  <si>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</si>
  <si>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</si>
  <si>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</si>
  <si>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</si>
  <si>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</si>
  <si>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</si>
  <si>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</si>
  <si>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</si>
  <si>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</si>
  <si>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</si>
  <si>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</si>
  <si>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</si>
  <si>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</si>
  <si>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</si>
  <si>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</si>
  <si>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</si>
  <si>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</si>
  <si>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</si>
  <si>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</si>
  <si>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</si>
  <si>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</si>
  <si>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</si>
  <si>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</si>
  <si>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</si>
  <si>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</si>
  <si>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</si>
  <si>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</si>
  <si>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</si>
  <si>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</si>
  <si>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</si>
  <si>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</si>
  <si>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</si>
  <si>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</si>
  <si>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</si>
  <si>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</si>
  <si>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</si>
  <si>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</si>
  <si>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</si>
  <si>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</si>
  <si>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</si>
  <si>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</si>
  <si>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</si>
  <si>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</si>
  <si>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</si>
  <si>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</si>
  <si>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</si>
  <si>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</si>
  <si>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</si>
  <si>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</si>
  <si>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</si>
  <si>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</si>
  <si>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</si>
  <si>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</si>
  <si>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</si>
  <si>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</si>
  <si>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</si>
  <si>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</si>
  <si>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</si>
  <si>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</si>
  <si>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</si>
  <si>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</si>
  <si>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</si>
  <si>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</si>
  <si>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</si>
  <si>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</si>
  <si>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</si>
  <si>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</si>
  <si>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</si>
  <si>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</si>
  <si>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</si>
  <si>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</si>
  <si>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</si>
  <si>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</si>
  <si>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</si>
  <si>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</si>
  <si>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</si>
  <si>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</si>
  <si>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</si>
  <si>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</si>
  <si>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</si>
  <si>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</si>
  <si>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</si>
  <si>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</si>
  <si>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</si>
  <si>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</si>
  <si>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</si>
  <si>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</si>
  <si>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</si>
  <si>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</si>
  <si>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</si>
  <si>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</si>
  <si>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</si>
  <si>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</si>
  <si>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</si>
  <si>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</si>
  <si>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</si>
  <si>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</si>
  <si>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</si>
  <si>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</si>
  <si>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</si>
  <si>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</si>
  <si>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</si>
  <si>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</si>
  <si>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</si>
  <si>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</si>
  <si>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</si>
  <si>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</si>
  <si>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</si>
  <si>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</si>
  <si>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</si>
  <si>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</si>
  <si>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</si>
  <si>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</si>
  <si>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</si>
  <si>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</si>
  <si>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</si>
  <si>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</si>
  <si>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</si>
  <si>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</si>
  <si>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</si>
  <si>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</si>
  <si>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</si>
  <si>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</si>
  <si>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</si>
  <si>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</si>
  <si>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</si>
  <si>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</si>
  <si>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</si>
  <si>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</si>
  <si>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</si>
  <si>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</si>
  <si>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</si>
  <si>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</si>
  <si>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</si>
  <si>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</si>
  <si>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</si>
  <si>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</si>
  <si>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</si>
  <si>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</si>
  <si>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</si>
  <si>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</si>
  <si>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</si>
  <si>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</si>
  <si>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</si>
  <si>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</si>
  <si>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</si>
  <si>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</si>
  <si>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</si>
  <si>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</si>
  <si>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</si>
  <si>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</si>
  <si>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</si>
  <si>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</si>
  <si>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</si>
  <si>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</si>
  <si>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</si>
  <si>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</si>
  <si>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</si>
  <si>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</si>
  <si>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</si>
  <si>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</si>
  <si>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</si>
  <si>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</si>
  <si>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</si>
  <si>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</si>
  <si>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</si>
  <si>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</si>
  <si>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</si>
  <si>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</si>
  <si>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</si>
  <si>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</si>
  <si>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</si>
  <si>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</si>
  <si>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</si>
  <si>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</si>
  <si>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</si>
  <si>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</si>
  <si>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</si>
  <si>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</si>
  <si>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</si>
  <si>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</si>
  <si>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</si>
  <si>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</si>
  <si>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</si>
  <si>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</si>
  <si>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</si>
  <si>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</si>
  <si>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</si>
  <si>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</si>
  <si>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</si>
  <si>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</si>
  <si>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</si>
  <si>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</si>
  <si>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</si>
  <si>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</si>
  <si>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</si>
  <si>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</si>
  <si>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</si>
  <si>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</si>
  <si>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</si>
  <si>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</si>
  <si>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</si>
  <si>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</si>
  <si>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</si>
  <si>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</si>
  <si>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</si>
  <si>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</si>
  <si>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</si>
  <si>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</si>
  <si>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</si>
  <si>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</si>
  <si>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</si>
  <si>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</si>
  <si>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</si>
  <si>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</si>
  <si>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</si>
  <si>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</si>
  <si>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</si>
  <si>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</si>
  <si>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</si>
  <si>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</si>
  <si>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</si>
  <si>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</si>
  <si>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</si>
  <si>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</si>
  <si>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</si>
  <si>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</si>
  <si>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</si>
  <si>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</si>
  <si>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</si>
  <si>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</si>
  <si>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</si>
  <si>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</si>
  <si>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</si>
  <si>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</si>
  <si>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</si>
  <si>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</si>
  <si>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</si>
  <si>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</si>
  <si>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</si>
  <si>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</si>
  <si>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</si>
  <si>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</si>
  <si>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</si>
  <si>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</si>
  <si>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</si>
  <si>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</si>
  <si>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</si>
  <si>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</si>
  <si>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</si>
  <si>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</si>
  <si>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</si>
  <si>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</si>
  <si>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</si>
  <si>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</si>
  <si>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</si>
  <si>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</si>
  <si>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</si>
  <si>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</si>
  <si>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</si>
  <si>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</si>
  <si>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</si>
  <si>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</si>
  <si>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</si>
  <si>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</si>
  <si>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</si>
  <si>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</si>
  <si>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</si>
  <si>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</si>
  <si>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</si>
  <si>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</si>
  <si>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</si>
  <si>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</si>
  <si>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</si>
  <si>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</si>
  <si>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</si>
  <si>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</si>
  <si>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</si>
  <si>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</si>
  <si>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</si>
  <si>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</si>
  <si>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</si>
  <si>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</si>
  <si>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</si>
  <si>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</si>
  <si>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</si>
  <si>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</si>
  <si>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</si>
  <si>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</si>
  <si>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</si>
  <si>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</si>
  <si>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</si>
  <si>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</si>
  <si>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</si>
  <si>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</si>
  <si>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</si>
  <si>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</si>
  <si>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</si>
  <si>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</si>
  <si>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</si>
  <si>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</si>
  <si>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</si>
  <si>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</si>
  <si>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</si>
  <si>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</si>
  <si>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</si>
  <si>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</si>
  <si>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</si>
  <si>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</si>
  <si>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</si>
  <si>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</si>
  <si>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</si>
  <si>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</si>
  <si>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</si>
  <si>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</si>
  <si>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</si>
  <si>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</si>
  <si>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</si>
  <si>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</si>
  <si>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</si>
  <si>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</si>
  <si>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</si>
  <si>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</si>
  <si>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</si>
  <si>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</si>
  <si>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</si>
  <si>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</si>
  <si>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</si>
  <si>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</si>
  <si>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</si>
  <si>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</si>
  <si>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</si>
  <si>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</si>
  <si>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</si>
  <si>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</si>
  <si>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</si>
  <si>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</si>
  <si>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</si>
  <si>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</si>
  <si>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</si>
  <si>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</si>
  <si>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</si>
  <si>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</si>
  <si>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</si>
  <si>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</si>
  <si>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</si>
  <si>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</si>
  <si>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</si>
  <si>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</si>
  <si>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</si>
  <si>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</si>
  <si>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</si>
  <si>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</si>
  <si>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</si>
  <si>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</si>
  <si>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</si>
  <si>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</si>
  <si>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</si>
  <si>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</si>
  <si>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</si>
  <si>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</si>
  <si>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</si>
  <si>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</si>
  <si>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</si>
  <si>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</si>
  <si>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</si>
  <si>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</si>
  <si>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</si>
  <si>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</si>
  <si>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</si>
  <si>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</si>
  <si>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</si>
  <si>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</si>
  <si>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</si>
  <si>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</si>
  <si>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</si>
  <si>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</si>
  <si>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</si>
  <si>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</si>
  <si>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</si>
  <si>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</si>
  <si>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</si>
  <si>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</si>
  <si>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</si>
  <si>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</si>
  <si>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</si>
  <si>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</si>
  <si>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</si>
  <si>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</si>
  <si>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</si>
  <si>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</si>
  <si>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</si>
  <si>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</si>
  <si>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</si>
  <si>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</si>
  <si>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</si>
  <si>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</si>
  <si>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</si>
  <si>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</si>
  <si>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</si>
  <si>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</si>
  <si>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</si>
  <si>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</si>
  <si>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</si>
  <si>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</si>
  <si>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</si>
  <si>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</si>
  <si>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</si>
  <si>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</si>
  <si>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</si>
  <si>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</si>
  <si>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</si>
  <si>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</si>
  <si>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</si>
  <si>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</si>
  <si>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</si>
  <si>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</si>
  <si>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</si>
  <si>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</si>
  <si>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</si>
  <si>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</si>
  <si>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</si>
  <si>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</si>
  <si>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</si>
  <si>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</si>
  <si>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</si>
  <si>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</si>
  <si>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</si>
  <si>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</si>
  <si>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</si>
  <si>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</si>
  <si>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</si>
  <si>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</si>
  <si>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</si>
  <si>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</si>
  <si>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</si>
  <si>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</si>
  <si>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</si>
  <si>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</si>
  <si>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</si>
  <si>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</si>
  <si>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</si>
  <si>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</si>
  <si>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</si>
  <si>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</si>
  <si>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</si>
  <si>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</si>
  <si>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</si>
  <si>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</si>
  <si>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</si>
  <si>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</si>
  <si>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</si>
  <si>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</si>
  <si>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</si>
  <si>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</si>
  <si>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</si>
  <si>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</si>
  <si>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</si>
  <si>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</si>
  <si>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</si>
  <si>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</si>
  <si>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</si>
  <si>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</si>
  <si>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</si>
  <si>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</si>
  <si>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</si>
  <si>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</si>
  <si>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</si>
  <si>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</si>
  <si>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</si>
  <si>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</si>
  <si>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</si>
  <si>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</si>
  <si>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</si>
  <si>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</si>
  <si>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</si>
  <si>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</si>
  <si>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</si>
  <si>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</si>
  <si>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</si>
  <si>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</si>
  <si>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</si>
  <si>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</si>
  <si>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</si>
  <si>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</si>
  <si>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</si>
  <si>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</si>
  <si>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</si>
  <si>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</si>
  <si>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</si>
  <si>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</si>
  <si>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</si>
  <si>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</si>
  <si>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</si>
  <si>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</si>
  <si>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</si>
  <si>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</si>
  <si>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</si>
  <si>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</si>
  <si>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</si>
  <si>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</si>
  <si>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</si>
  <si>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</si>
  <si>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</si>
  <si>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</si>
  <si>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</si>
  <si>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</si>
  <si>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</si>
  <si>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</si>
  <si>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</si>
  <si>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</si>
  <si>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</si>
  <si>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</si>
  <si>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</si>
  <si>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</si>
  <si>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</si>
  <si>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</si>
  <si>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</si>
  <si>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</si>
  <si>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</si>
  <si>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</si>
  <si>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</si>
  <si>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</si>
  <si>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</si>
  <si>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</si>
  <si>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</si>
  <si>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</si>
  <si>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</si>
  <si>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</si>
  <si>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</si>
  <si>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</si>
  <si>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</si>
  <si>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</si>
  <si>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</si>
  <si>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</si>
  <si>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</si>
  <si>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</si>
  <si>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</si>
  <si>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</si>
  <si>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</si>
  <si>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</si>
  <si>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</si>
  <si>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</si>
  <si>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</si>
  <si>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</si>
  <si>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</si>
  <si>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</si>
  <si>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</si>
  <si>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</si>
  <si>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</si>
  <si>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</si>
  <si>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</si>
  <si>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</si>
  <si>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</si>
  <si>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</si>
  <si>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</si>
  <si>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</si>
  <si>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</si>
  <si>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</si>
  <si>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</si>
  <si>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</si>
  <si>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</si>
  <si>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</si>
  <si>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</si>
  <si>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</si>
  <si>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</si>
  <si>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</si>
  <si>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</si>
  <si>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</si>
  <si>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</si>
  <si>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</si>
  <si>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</si>
  <si>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TEHNIČKA ŠKOLA ZA STROJARSTVO I MEHATRONIKU</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</si>
</sst>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1480287.8399999999</v>
      </c>
      <c r="D2" s="7">
        <f>'PR-RAS'!E6</f>
        <v>1641213.95</v>
      </c>
      <c r="E2" s="7">
        <v>0</v>
      </c>
      <c r="F2" s="7">
        <v>0</v>
      </c>
      <c r="G2" s="8">
        <f t="shared" ref="G2:G274" si="0">(B2/1000)*(C2*1+D2*2)</f>
        <v>4762.7157400000006</v>
      </c>
      <c r="H2" s="8">
        <f t="shared" ref="H2:H274" si="1">ABS(C2-ROUND(C2,0))+ABS(D2-ROUND(D2,0))</f>
        <v>0.21000000019557774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1346859.51</v>
      </c>
      <c r="D45" s="2">
        <f>'PR-RAS'!E49</f>
        <v>1433846.41</v>
      </c>
      <c r="E45" s="2">
        <v>0</v>
      </c>
      <c r="F45" s="2">
        <v>0</v>
      </c>
      <c r="G45" s="3">
        <f t="shared" si="0"/>
        <v>185440.30252</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1346859.51</v>
      </c>
      <c r="D64" s="2">
        <f>'PR-RAS'!E68</f>
        <v>1433846.41</v>
      </c>
      <c r="E64" s="2">
        <v>0</v>
      </c>
      <c r="F64" s="2">
        <v>0</v>
      </c>
      <c r="G64" s="3">
        <f t="shared" si="0"/>
        <v>265516.79678999999</v>
      </c>
      <c r="H64" s="3">
        <f t="shared" si="1"/>
        <v>0.89999999990686774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1346060.02</v>
      </c>
      <c r="D65" s="2">
        <f>'PR-RAS'!E69</f>
        <v>1433246.41</v>
      </c>
      <c r="E65" s="2">
        <v>0</v>
      </c>
      <c r="F65" s="2">
        <v>0</v>
      </c>
      <c r="G65" s="3">
        <f t="shared" si="0"/>
        <v>269603.38176000002</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799.49</v>
      </c>
      <c r="D66" s="2">
        <f>'PR-RAS'!E70</f>
        <v>600</v>
      </c>
      <c r="E66" s="2">
        <v>0</v>
      </c>
      <c r="F66" s="2">
        <v>0</v>
      </c>
      <c r="G66" s="3">
        <f t="shared" si="0"/>
        <v>129.96684999999999</v>
      </c>
      <c r="H66" s="3">
        <f t="shared" si="1"/>
        <v>0.49000000000000909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7.0000000000000007E-2</v>
      </c>
      <c r="E78" s="2">
        <v>0</v>
      </c>
      <c r="F78" s="2">
        <v>0</v>
      </c>
      <c r="G78" s="3">
        <f t="shared" si="0"/>
        <v>1.3090000000000001E-2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7.0000000000000007E-2</v>
      </c>
      <c r="E79" s="2">
        <v>0</v>
      </c>
      <c r="F79" s="2">
        <v>0</v>
      </c>
      <c r="G79" s="3">
        <f t="shared" si="0"/>
        <v>1.3260000000000001E-2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7.0000000000000007E-2</v>
      </c>
      <c r="E81" s="2">
        <v>0</v>
      </c>
      <c r="F81" s="2">
        <v>0</v>
      </c>
      <c r="G81" s="3">
        <f t="shared" si="0"/>
        <v>1.3600000000000001E-2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20678.669999999998</v>
      </c>
      <c r="D102" s="2">
        <f>'PR-RAS'!E106</f>
        <v>21851.37</v>
      </c>
      <c r="E102" s="2">
        <v>0</v>
      </c>
      <c r="F102" s="2">
        <v>0</v>
      </c>
      <c r="G102" s="3">
        <f t="shared" si="0"/>
        <v>6502.5224099999996</v>
      </c>
      <c r="H102" s="3">
        <f t="shared" si="1"/>
        <v>0.7000000000007276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20678.669999999998</v>
      </c>
      <c r="D108" s="2">
        <f>'PR-RAS'!E112</f>
        <v>21851.37</v>
      </c>
      <c r="E108" s="2">
        <v>0</v>
      </c>
      <c r="F108" s="2">
        <v>0</v>
      </c>
      <c r="G108" s="3">
        <f t="shared" si="0"/>
        <v>6888.8108699999993</v>
      </c>
      <c r="H108" s="3">
        <f t="shared" si="1"/>
        <v>0.7000000000007276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20678.669999999998</v>
      </c>
      <c r="D113" s="2">
        <f>'PR-RAS'!E117</f>
        <v>21851.37</v>
      </c>
      <c r="E113" s="2">
        <v>0</v>
      </c>
      <c r="F113" s="2">
        <v>0</v>
      </c>
      <c r="G113" s="3">
        <f t="shared" si="0"/>
        <v>7210.71792</v>
      </c>
      <c r="H113" s="3">
        <f t="shared" si="1"/>
        <v>0.7000000000007276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2176.9700000000003</v>
      </c>
      <c r="D121" s="2">
        <f>'PR-RAS'!E125</f>
        <v>8596.1299999999992</v>
      </c>
      <c r="E121" s="2">
        <v>0</v>
      </c>
      <c r="F121" s="2">
        <v>0</v>
      </c>
      <c r="G121" s="3">
        <f t="shared" si="0"/>
        <v>2324.3075999999996</v>
      </c>
      <c r="H121" s="3">
        <f t="shared" si="1"/>
        <v>0.15999999999894499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30.26</v>
      </c>
      <c r="D122" s="2">
        <f>'PR-RAS'!E126</f>
        <v>210.26</v>
      </c>
      <c r="E122" s="2">
        <v>0</v>
      </c>
      <c r="F122" s="2">
        <v>0</v>
      </c>
      <c r="G122" s="3">
        <f t="shared" si="0"/>
        <v>54.544379999999997</v>
      </c>
      <c r="H122" s="3">
        <f t="shared" si="1"/>
        <v>0.51999999999999247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30.26</v>
      </c>
      <c r="D124" s="2">
        <f>'PR-RAS'!E128</f>
        <v>210.26</v>
      </c>
      <c r="E124" s="2">
        <v>0</v>
      </c>
      <c r="F124" s="2">
        <v>0</v>
      </c>
      <c r="G124" s="3">
        <f t="shared" si="0"/>
        <v>55.445939999999993</v>
      </c>
      <c r="H124" s="3">
        <f t="shared" si="1"/>
        <v>0.51999999999999247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2146.71</v>
      </c>
      <c r="D125" s="2">
        <f>'PR-RAS'!E129</f>
        <v>8385.869999999999</v>
      </c>
      <c r="E125" s="2">
        <v>0</v>
      </c>
      <c r="F125" s="2">
        <v>0</v>
      </c>
      <c r="G125" s="3">
        <f t="shared" si="0"/>
        <v>2345.8877999999995</v>
      </c>
      <c r="H125" s="3">
        <f t="shared" si="1"/>
        <v>0.42000000000098225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1920</v>
      </c>
      <c r="D126" s="2">
        <f>'PR-RAS'!E130</f>
        <v>1800</v>
      </c>
      <c r="E126" s="2">
        <v>0</v>
      </c>
      <c r="F126" s="2">
        <v>0</v>
      </c>
      <c r="G126" s="3">
        <f t="shared" si="0"/>
        <v>690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226.71</v>
      </c>
      <c r="D127" s="2">
        <f>'PR-RAS'!E131</f>
        <v>6585.87</v>
      </c>
      <c r="E127" s="2">
        <v>0</v>
      </c>
      <c r="F127" s="2">
        <v>0</v>
      </c>
      <c r="G127" s="3">
        <f t="shared" si="0"/>
        <v>1688.2046999999998</v>
      </c>
      <c r="H127" s="3">
        <f t="shared" si="1"/>
        <v>0.42000000000010118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110572.66</v>
      </c>
      <c r="D130" s="2">
        <f>'PR-RAS'!E134</f>
        <v>176919.97</v>
      </c>
      <c r="E130" s="2">
        <v>0</v>
      </c>
      <c r="F130" s="2">
        <v>0</v>
      </c>
      <c r="G130" s="3">
        <f t="shared" si="0"/>
        <v>59909.225399999996</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110572.66</v>
      </c>
      <c r="D131" s="2">
        <f>'PR-RAS'!E135</f>
        <v>176919.97</v>
      </c>
      <c r="E131" s="2">
        <v>0</v>
      </c>
      <c r="F131" s="2">
        <v>0</v>
      </c>
      <c r="G131" s="3">
        <f t="shared" si="0"/>
        <v>60373.637999999999</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110572.66</v>
      </c>
      <c r="D132" s="2">
        <f>'PR-RAS'!E136</f>
        <v>174010.84</v>
      </c>
      <c r="E132" s="2">
        <v>0</v>
      </c>
      <c r="F132" s="2">
        <v>0</v>
      </c>
      <c r="G132" s="3">
        <f t="shared" si="0"/>
        <v>60075.858540000001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2909.13</v>
      </c>
      <c r="E133" s="2">
        <v>0</v>
      </c>
      <c r="F133" s="2">
        <v>0</v>
      </c>
      <c r="G133" s="3">
        <f t="shared" si="0"/>
        <v>768.01032000000009</v>
      </c>
      <c r="H133" s="3">
        <f t="shared" si="1"/>
        <v>0.13000000000010914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1464191.3599999999</v>
      </c>
      <c r="D148" s="2">
        <f>'PR-RAS'!E152</f>
        <v>1753285.7699999998</v>
      </c>
      <c r="E148" s="2">
        <v>0</v>
      </c>
      <c r="F148" s="2">
        <v>0</v>
      </c>
      <c r="G148" s="3">
        <f t="shared" si="0"/>
        <v>730702.14629999991</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1341999.93</v>
      </c>
      <c r="D149" s="2">
        <f>'PR-RAS'!E153</f>
        <v>1554292.92</v>
      </c>
      <c r="E149" s="2">
        <v>0</v>
      </c>
      <c r="F149" s="2">
        <v>0</v>
      </c>
      <c r="G149" s="3">
        <f t="shared" si="0"/>
        <v>658686.69395999995</v>
      </c>
      <c r="H149" s="3">
        <f t="shared" si="1"/>
        <v>0.15000000013969839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1109144.72</v>
      </c>
      <c r="D150" s="2">
        <f>'PR-RAS'!E154</f>
        <v>1284316.1100000001</v>
      </c>
      <c r="E150" s="2">
        <v>0</v>
      </c>
      <c r="F150" s="2">
        <v>0</v>
      </c>
      <c r="G150" s="3">
        <f t="shared" si="0"/>
        <v>547988.76406000007</v>
      </c>
      <c r="H150" s="3">
        <f t="shared" si="1"/>
        <v>0.39000000013038516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1109144.72</v>
      </c>
      <c r="D151" s="2">
        <f>'PR-RAS'!E155</f>
        <v>1284316.1100000001</v>
      </c>
      <c r="E151" s="2">
        <v>0</v>
      </c>
      <c r="F151" s="2">
        <v>0</v>
      </c>
      <c r="G151" s="3">
        <f t="shared" si="0"/>
        <v>551666.54100000008</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49884.9</v>
      </c>
      <c r="D155" s="2">
        <f>'PR-RAS'!E159</f>
        <v>58064.67</v>
      </c>
      <c r="E155" s="2">
        <v>0</v>
      </c>
      <c r="F155" s="2">
        <v>0</v>
      </c>
      <c r="G155" s="3">
        <f t="shared" si="0"/>
        <v>25566.192959999997</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182970.31</v>
      </c>
      <c r="D156" s="2">
        <f>'PR-RAS'!E160</f>
        <v>211912.14</v>
      </c>
      <c r="E156" s="2">
        <v>0</v>
      </c>
      <c r="F156" s="2">
        <v>0</v>
      </c>
      <c r="G156" s="3">
        <f t="shared" si="0"/>
        <v>94053.161450000014</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182970.31</v>
      </c>
      <c r="D158" s="2">
        <f>'PR-RAS'!E162</f>
        <v>211912.14</v>
      </c>
      <c r="E158" s="2">
        <v>0</v>
      </c>
      <c r="F158" s="2">
        <v>0</v>
      </c>
      <c r="G158" s="3">
        <f t="shared" si="0"/>
        <v>95266.75063000001</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121458.98000000001</v>
      </c>
      <c r="D160" s="2">
        <f>'PR-RAS'!E164</f>
        <v>127636.44999999998</v>
      </c>
      <c r="E160" s="2">
        <v>0</v>
      </c>
      <c r="F160" s="2">
        <v>0</v>
      </c>
      <c r="G160" s="3">
        <f t="shared" si="0"/>
        <v>59900.368920000001</v>
      </c>
      <c r="H160" s="3">
        <f t="shared" si="1"/>
        <v>0.46999999997206032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30576.33</v>
      </c>
      <c r="D161" s="2">
        <f>'PR-RAS'!E165</f>
        <v>26975.850000000002</v>
      </c>
      <c r="E161" s="2">
        <v>0</v>
      </c>
      <c r="F161" s="2">
        <v>0</v>
      </c>
      <c r="G161" s="3">
        <f t="shared" si="0"/>
        <v>13524.4848</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10090.93</v>
      </c>
      <c r="D162" s="2">
        <f>'PR-RAS'!E166</f>
        <v>7696.45</v>
      </c>
      <c r="E162" s="2">
        <v>0</v>
      </c>
      <c r="F162" s="2">
        <v>0</v>
      </c>
      <c r="G162" s="3">
        <f t="shared" si="0"/>
        <v>4102.8966300000002</v>
      </c>
      <c r="H162" s="3">
        <f t="shared" si="1"/>
        <v>0.51999999999952706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19618.400000000001</v>
      </c>
      <c r="D163" s="2">
        <f>'PR-RAS'!E167</f>
        <v>18381.900000000001</v>
      </c>
      <c r="E163" s="2">
        <v>0</v>
      </c>
      <c r="F163" s="2">
        <v>0</v>
      </c>
      <c r="G163" s="3">
        <f t="shared" si="0"/>
        <v>9133.9164000000019</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445</v>
      </c>
      <c r="D164" s="2">
        <f>'PR-RAS'!E168</f>
        <v>370</v>
      </c>
      <c r="E164" s="2">
        <v>0</v>
      </c>
      <c r="F164" s="2">
        <v>0</v>
      </c>
      <c r="G164" s="3">
        <f t="shared" si="0"/>
        <v>193.155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422</v>
      </c>
      <c r="D165" s="2">
        <f>'PR-RAS'!E169</f>
        <v>527.5</v>
      </c>
      <c r="E165" s="2">
        <v>0</v>
      </c>
      <c r="F165" s="2">
        <v>0</v>
      </c>
      <c r="G165" s="3">
        <f t="shared" si="0"/>
        <v>242.22800000000001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51822.720000000001</v>
      </c>
      <c r="D166" s="2">
        <f>'PR-RAS'!E170</f>
        <v>54597.899999999994</v>
      </c>
      <c r="E166" s="2">
        <v>0</v>
      </c>
      <c r="F166" s="2">
        <v>0</v>
      </c>
      <c r="G166" s="3">
        <f t="shared" si="0"/>
        <v>26568.055799999998</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24905.15</v>
      </c>
      <c r="D167" s="2">
        <f>'PR-RAS'!E171</f>
        <v>17935</v>
      </c>
      <c r="E167" s="2">
        <v>0</v>
      </c>
      <c r="F167" s="2">
        <v>0</v>
      </c>
      <c r="G167" s="3">
        <f t="shared" si="0"/>
        <v>10088.6749</v>
      </c>
      <c r="H167" s="3">
        <f t="shared" si="1"/>
        <v>0.15000000000145519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17.87</v>
      </c>
      <c r="E168" s="2">
        <v>0</v>
      </c>
      <c r="F168" s="2">
        <v>0</v>
      </c>
      <c r="G168" s="3">
        <f t="shared" si="0"/>
        <v>5.9685800000000011</v>
      </c>
      <c r="H168" s="3">
        <f t="shared" si="1"/>
        <v>0.12999999999999901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18230.64</v>
      </c>
      <c r="D169" s="2">
        <f>'PR-RAS'!E173</f>
        <v>17772.27</v>
      </c>
      <c r="E169" s="2">
        <v>0</v>
      </c>
      <c r="F169" s="2">
        <v>0</v>
      </c>
      <c r="G169" s="3">
        <f t="shared" si="0"/>
        <v>9034.2302400000008</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7817.96</v>
      </c>
      <c r="D170" s="2">
        <f>'PR-RAS'!E174</f>
        <v>7487.49</v>
      </c>
      <c r="E170" s="2">
        <v>0</v>
      </c>
      <c r="F170" s="2">
        <v>0</v>
      </c>
      <c r="G170" s="3">
        <f t="shared" si="0"/>
        <v>3852.00686</v>
      </c>
      <c r="H170" s="3">
        <f t="shared" si="1"/>
        <v>0.52999999999974534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69.510000000000005</v>
      </c>
      <c r="D171" s="2">
        <f>'PR-RAS'!E175</f>
        <v>10307</v>
      </c>
      <c r="E171" s="2">
        <v>0</v>
      </c>
      <c r="F171" s="2">
        <v>0</v>
      </c>
      <c r="G171" s="3">
        <f t="shared" si="0"/>
        <v>3516.1967</v>
      </c>
      <c r="H171" s="3">
        <f t="shared" si="1"/>
        <v>0.48999999999999488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799.46</v>
      </c>
      <c r="D173" s="2">
        <f>'PR-RAS'!E177</f>
        <v>1078.27</v>
      </c>
      <c r="E173" s="2">
        <v>0</v>
      </c>
      <c r="F173" s="2">
        <v>0</v>
      </c>
      <c r="G173" s="3">
        <f t="shared" si="0"/>
        <v>508.43199999999996</v>
      </c>
      <c r="H173" s="3">
        <f t="shared" si="1"/>
        <v>0.73000000000001819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35085.83</v>
      </c>
      <c r="D174" s="2">
        <f>'PR-RAS'!E178</f>
        <v>41254.329999999994</v>
      </c>
      <c r="E174" s="2">
        <v>0</v>
      </c>
      <c r="F174" s="2">
        <v>0</v>
      </c>
      <c r="G174" s="3">
        <f t="shared" si="0"/>
        <v>20343.846769999996</v>
      </c>
      <c r="H174" s="3">
        <f t="shared" si="1"/>
        <v>0.49999999999272404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1716.71</v>
      </c>
      <c r="D175" s="2">
        <f>'PR-RAS'!E179</f>
        <v>1740.49</v>
      </c>
      <c r="E175" s="2">
        <v>0</v>
      </c>
      <c r="F175" s="2">
        <v>0</v>
      </c>
      <c r="G175" s="3">
        <f t="shared" si="0"/>
        <v>904.39805999999999</v>
      </c>
      <c r="H175" s="3">
        <f t="shared" si="1"/>
        <v>0.77999999999997272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3195.3</v>
      </c>
      <c r="D176" s="2">
        <f>'PR-RAS'!E180</f>
        <v>778.21</v>
      </c>
      <c r="E176" s="2">
        <v>0</v>
      </c>
      <c r="F176" s="2">
        <v>0</v>
      </c>
      <c r="G176" s="3">
        <f t="shared" si="0"/>
        <v>831.55100000000004</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920</v>
      </c>
      <c r="E177" s="2">
        <v>0</v>
      </c>
      <c r="F177" s="2">
        <v>0</v>
      </c>
      <c r="G177" s="3">
        <f t="shared" si="0"/>
        <v>323.83999999999997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7291.89</v>
      </c>
      <c r="D178" s="2">
        <f>'PR-RAS'!E182</f>
        <v>7507.86</v>
      </c>
      <c r="E178" s="2">
        <v>0</v>
      </c>
      <c r="F178" s="2">
        <v>0</v>
      </c>
      <c r="G178" s="3">
        <f t="shared" si="0"/>
        <v>3948.44697</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278.7</v>
      </c>
      <c r="E179" s="2">
        <v>0</v>
      </c>
      <c r="F179" s="2">
        <v>0</v>
      </c>
      <c r="G179" s="3">
        <f t="shared" si="0"/>
        <v>99.217199999999991</v>
      </c>
      <c r="H179" s="3">
        <f t="shared" si="1"/>
        <v>0.30000000000001137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2707.59</v>
      </c>
      <c r="D180" s="2">
        <f>'PR-RAS'!E184</f>
        <v>2720</v>
      </c>
      <c r="E180" s="2">
        <v>0</v>
      </c>
      <c r="F180" s="2">
        <v>0</v>
      </c>
      <c r="G180" s="3">
        <f t="shared" si="0"/>
        <v>1458.4186099999999</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182.59</v>
      </c>
      <c r="D181" s="2">
        <f>'PR-RAS'!E185</f>
        <v>323.23</v>
      </c>
      <c r="E181" s="2">
        <v>0</v>
      </c>
      <c r="F181" s="2">
        <v>0</v>
      </c>
      <c r="G181" s="3">
        <f t="shared" si="0"/>
        <v>149.22900000000001</v>
      </c>
      <c r="H181" s="3">
        <f t="shared" si="1"/>
        <v>0.64000000000001478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10911.35</v>
      </c>
      <c r="D182" s="2">
        <f>'PR-RAS'!E186</f>
        <v>15062.46</v>
      </c>
      <c r="E182" s="2">
        <v>0</v>
      </c>
      <c r="F182" s="2">
        <v>0</v>
      </c>
      <c r="G182" s="3">
        <f t="shared" si="0"/>
        <v>7427.5648699999992</v>
      </c>
      <c r="H182" s="3">
        <f t="shared" si="1"/>
        <v>0.80999999999949068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9080.4</v>
      </c>
      <c r="D183" s="2">
        <f>'PR-RAS'!E187</f>
        <v>11923.38</v>
      </c>
      <c r="E183" s="2">
        <v>0</v>
      </c>
      <c r="F183" s="2">
        <v>0</v>
      </c>
      <c r="G183" s="3">
        <f t="shared" si="0"/>
        <v>5992.7431199999992</v>
      </c>
      <c r="H183" s="3">
        <f t="shared" si="1"/>
        <v>0.77999999999883585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3974.1000000000004</v>
      </c>
      <c r="D190" s="2">
        <f>'PR-RAS'!E194</f>
        <v>4808.3700000000008</v>
      </c>
      <c r="E190" s="2">
        <v>0</v>
      </c>
      <c r="F190" s="2">
        <v>0</v>
      </c>
      <c r="G190" s="3">
        <f t="shared" si="0"/>
        <v>2568.6687600000005</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140</v>
      </c>
      <c r="E191" s="2">
        <v>0</v>
      </c>
      <c r="F191" s="2">
        <v>0</v>
      </c>
      <c r="G191" s="3">
        <f t="shared" si="0"/>
        <v>72.2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2640.46</v>
      </c>
      <c r="D192" s="2">
        <f>'PR-RAS'!E196</f>
        <v>2628.46</v>
      </c>
      <c r="E192" s="2">
        <v>0</v>
      </c>
      <c r="F192" s="2">
        <v>0</v>
      </c>
      <c r="G192" s="3">
        <f t="shared" si="0"/>
        <v>1508.39958</v>
      </c>
      <c r="H192" s="3">
        <f t="shared" si="1"/>
        <v>0.92000000000007276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650.07000000000005</v>
      </c>
      <c r="D193" s="2">
        <f>'PR-RAS'!E197</f>
        <v>311.51</v>
      </c>
      <c r="E193" s="2">
        <v>0</v>
      </c>
      <c r="F193" s="2">
        <v>0</v>
      </c>
      <c r="G193" s="3">
        <f t="shared" si="0"/>
        <v>244.43328000000002</v>
      </c>
      <c r="H193" s="3">
        <f t="shared" si="1"/>
        <v>0.56000000000005912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366.46</v>
      </c>
      <c r="E195" s="2">
        <v>0</v>
      </c>
      <c r="F195" s="2">
        <v>0</v>
      </c>
      <c r="G195" s="3">
        <f t="shared" si="0"/>
        <v>142.18647999999999</v>
      </c>
      <c r="H195" s="3">
        <f t="shared" si="1"/>
        <v>0.45999999999997954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548.57000000000005</v>
      </c>
      <c r="D197" s="2">
        <f>'PR-RAS'!E201</f>
        <v>1321.94</v>
      </c>
      <c r="E197" s="2">
        <v>0</v>
      </c>
      <c r="F197" s="2">
        <v>0</v>
      </c>
      <c r="G197" s="3">
        <f t="shared" si="0"/>
        <v>625.72020000000009</v>
      </c>
      <c r="H197" s="3">
        <f t="shared" si="1"/>
        <v>0.48999999999989541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700.95</v>
      </c>
      <c r="D198" s="2">
        <f>'PR-RAS'!E202</f>
        <v>730</v>
      </c>
      <c r="E198" s="2">
        <v>0</v>
      </c>
      <c r="F198" s="2">
        <v>0</v>
      </c>
      <c r="G198" s="3">
        <f t="shared" si="0"/>
        <v>425.70714999999996</v>
      </c>
      <c r="H198" s="3">
        <f t="shared" si="1"/>
        <v>4.9999999999954525E-2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700.95</v>
      </c>
      <c r="D212" s="2">
        <f>'PR-RAS'!E216</f>
        <v>730</v>
      </c>
      <c r="E212" s="2">
        <v>0</v>
      </c>
      <c r="F212" s="2">
        <v>0</v>
      </c>
      <c r="G212" s="3">
        <f t="shared" si="0"/>
        <v>455.96044999999992</v>
      </c>
      <c r="H212" s="3">
        <f t="shared" si="1"/>
        <v>4.9999999999954525E-2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700.95</v>
      </c>
      <c r="D213" s="2">
        <f>'PR-RAS'!E217</f>
        <v>730</v>
      </c>
      <c r="E213" s="2">
        <v>0</v>
      </c>
      <c r="F213" s="2">
        <v>0</v>
      </c>
      <c r="G213" s="3">
        <f t="shared" si="0"/>
        <v>458.12139999999994</v>
      </c>
      <c r="H213" s="3">
        <f t="shared" si="1"/>
        <v>4.9999999999954525E-2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800</v>
      </c>
      <c r="E226" s="2">
        <v>0</v>
      </c>
      <c r="F226" s="2">
        <v>0</v>
      </c>
      <c r="G226" s="3">
        <f t="shared" si="0"/>
        <v>360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800</v>
      </c>
      <c r="E253" s="2">
        <v>0</v>
      </c>
      <c r="F253" s="2">
        <v>0</v>
      </c>
      <c r="G253" s="3">
        <f t="shared" si="0"/>
        <v>403.2</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800</v>
      </c>
      <c r="E254" s="2">
        <v>0</v>
      </c>
      <c r="F254" s="2">
        <v>0</v>
      </c>
      <c r="G254" s="3">
        <f t="shared" si="0"/>
        <v>404.8</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69800</v>
      </c>
      <c r="E258" s="2">
        <v>0</v>
      </c>
      <c r="F258" s="2">
        <v>0</v>
      </c>
      <c r="G258" s="3">
        <f t="shared" si="0"/>
        <v>35877.200000000004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69800</v>
      </c>
      <c r="E265" s="2">
        <v>0</v>
      </c>
      <c r="F265" s="2">
        <v>0</v>
      </c>
      <c r="G265" s="3">
        <f t="shared" si="0"/>
        <v>36854.400000000001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69800</v>
      </c>
      <c r="E266" s="2">
        <v>0</v>
      </c>
      <c r="F266" s="2">
        <v>0</v>
      </c>
      <c r="G266" s="3">
        <f t="shared" si="0"/>
        <v>36994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31.5</v>
      </c>
      <c r="D269" s="2">
        <f>'PR-RAS'!E273</f>
        <v>26.4</v>
      </c>
      <c r="E269" s="2">
        <v>0</v>
      </c>
      <c r="F269" s="2">
        <v>0</v>
      </c>
      <c r="G269" s="3">
        <f t="shared" si="0"/>
        <v>22.592400000000001</v>
      </c>
      <c r="H269" s="3">
        <f t="shared" si="1"/>
        <v>0.89999999999999858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31.5</v>
      </c>
      <c r="D270" s="2">
        <f>'PR-RAS'!E274</f>
        <v>26.4</v>
      </c>
      <c r="E270" s="2">
        <v>0</v>
      </c>
      <c r="F270" s="2">
        <v>0</v>
      </c>
      <c r="G270" s="3">
        <f t="shared" si="0"/>
        <v>22.6767</v>
      </c>
      <c r="H270" s="3">
        <f t="shared" si="1"/>
        <v>0.89999999999999858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31.5</v>
      </c>
      <c r="D272" s="2">
        <f>'PR-RAS'!E276</f>
        <v>26.4</v>
      </c>
      <c r="E272" s="2">
        <v>0</v>
      </c>
      <c r="F272" s="2">
        <v>0</v>
      </c>
      <c r="G272" s="3">
        <f t="shared" si="0"/>
        <v>22.845300000000002</v>
      </c>
      <c r="H272" s="3">
        <f t="shared" si="1"/>
        <v>0.89999999999999858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1464191.3599999999</v>
      </c>
      <c r="D295" s="2">
        <f>'PR-RAS'!E299</f>
        <v>1753285.7699999998</v>
      </c>
      <c r="E295" s="2">
        <v>0</v>
      </c>
      <c r="F295" s="2">
        <v>0</v>
      </c>
      <c r="G295" s="3">
        <f t="shared" si="12"/>
        <v>1461404.2925999998</v>
      </c>
      <c r="H295" s="3">
        <f t="shared" si="13"/>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16096.479999999981</v>
      </c>
      <c r="D296" s="2">
        <f>'PR-RAS'!E300</f>
        <v>0</v>
      </c>
      <c r="E296" s="2">
        <v>0</v>
      </c>
      <c r="F296" s="2">
        <v>0</v>
      </c>
      <c r="G296" s="3">
        <f t="shared" si="12"/>
        <v>4748.4615999999942</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112071.81999999983</v>
      </c>
      <c r="E297" s="2">
        <v>0</v>
      </c>
      <c r="F297" s="2">
        <v>0</v>
      </c>
      <c r="G297" s="3">
        <f t="shared" si="12"/>
        <v>66346.517439999894</v>
      </c>
      <c r="H297" s="3">
        <f t="shared" si="13"/>
        <v>0.18000000016763806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9830.86</v>
      </c>
      <c r="D298" s="2">
        <f>'PR-RAS'!E302</f>
        <v>25701.14</v>
      </c>
      <c r="E298" s="2">
        <v>0</v>
      </c>
      <c r="F298" s="2">
        <v>0</v>
      </c>
      <c r="G298" s="3">
        <f t="shared" si="12"/>
        <v>18186.242579999998</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127710.25</v>
      </c>
      <c r="E300" s="2">
        <v>0</v>
      </c>
      <c r="F300" s="2">
        <v>0</v>
      </c>
      <c r="G300" s="3">
        <f t="shared" si="12"/>
        <v>76370.729500000001</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1165.79</v>
      </c>
      <c r="D355" s="2">
        <f>'PR-RAS'!E360</f>
        <v>20997.030000000002</v>
      </c>
      <c r="E355" s="2">
        <v>0</v>
      </c>
      <c r="F355" s="2">
        <v>0</v>
      </c>
      <c r="G355" s="3">
        <f t="shared" si="12"/>
        <v>15278.586900000002</v>
      </c>
      <c r="H355" s="3">
        <f t="shared" si="13"/>
        <v>0.24000000000251021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1409.13</v>
      </c>
      <c r="E356" s="2">
        <v>0</v>
      </c>
      <c r="F356" s="2">
        <v>0</v>
      </c>
      <c r="G356" s="3">
        <f t="shared" si="12"/>
        <v>1000.4823</v>
      </c>
      <c r="H356" s="3">
        <f t="shared" si="13"/>
        <v>0.13000000000010914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1409.13</v>
      </c>
      <c r="E361" s="2">
        <v>0</v>
      </c>
      <c r="F361" s="2">
        <v>0</v>
      </c>
      <c r="G361" s="3">
        <f t="shared" si="12"/>
        <v>1014.5736000000001</v>
      </c>
      <c r="H361" s="3">
        <f t="shared" si="13"/>
        <v>0.13000000000010914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1409.13</v>
      </c>
      <c r="E364" s="2">
        <v>0</v>
      </c>
      <c r="F364" s="2">
        <v>0</v>
      </c>
      <c r="G364" s="3">
        <f t="shared" si="12"/>
        <v>1023.0283800000001</v>
      </c>
      <c r="H364" s="3">
        <f t="shared" si="13"/>
        <v>0.13000000000010914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1165.79</v>
      </c>
      <c r="D368" s="2">
        <f>'PR-RAS'!E373</f>
        <v>19587.900000000001</v>
      </c>
      <c r="E368" s="2">
        <v>0</v>
      </c>
      <c r="F368" s="2">
        <v>0</v>
      </c>
      <c r="G368" s="3">
        <f t="shared" si="12"/>
        <v>14805.363530000001</v>
      </c>
      <c r="H368" s="3">
        <f t="shared" si="13"/>
        <v>0.30999999999858119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17020</v>
      </c>
      <c r="E374" s="2">
        <v>0</v>
      </c>
      <c r="F374" s="2">
        <v>0</v>
      </c>
      <c r="G374" s="3">
        <f t="shared" si="12"/>
        <v>12696.92</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17020</v>
      </c>
      <c r="E375" s="2">
        <v>0</v>
      </c>
      <c r="F375" s="2">
        <v>0</v>
      </c>
      <c r="G375" s="3">
        <f t="shared" si="12"/>
        <v>12730.96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1165.79</v>
      </c>
      <c r="D388" s="2">
        <f>'PR-RAS'!E393</f>
        <v>2567.9</v>
      </c>
      <c r="E388" s="2">
        <v>0</v>
      </c>
      <c r="F388" s="2">
        <v>0</v>
      </c>
      <c r="G388" s="3">
        <f t="shared" si="12"/>
        <v>2438.71533</v>
      </c>
      <c r="H388" s="3">
        <f t="shared" si="13"/>
        <v>0.30999999999994543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1165.79</v>
      </c>
      <c r="D389" s="2">
        <f>'PR-RAS'!E394</f>
        <v>2567.9</v>
      </c>
      <c r="E389" s="2">
        <v>0</v>
      </c>
      <c r="F389" s="2">
        <v>0</v>
      </c>
      <c r="G389" s="3">
        <f t="shared" si="12"/>
        <v>2445.01692</v>
      </c>
      <c r="H389" s="3">
        <f t="shared" si="13"/>
        <v>0.30999999999994543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1165.79</v>
      </c>
      <c r="D413" s="2">
        <f>'PR-RAS'!E418</f>
        <v>20997.030000000002</v>
      </c>
      <c r="E413" s="2">
        <v>0</v>
      </c>
      <c r="F413" s="2">
        <v>0</v>
      </c>
      <c r="G413" s="3">
        <f t="shared" si="12"/>
        <v>17781.858200000002</v>
      </c>
      <c r="H413" s="3">
        <f t="shared" si="13"/>
        <v>0.24000000000251021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11816.93</v>
      </c>
      <c r="D415" s="2">
        <f>'PR-RAS'!E420</f>
        <v>11956.52</v>
      </c>
      <c r="E415" s="2">
        <v>0</v>
      </c>
      <c r="F415" s="2">
        <v>0</v>
      </c>
      <c r="G415" s="3">
        <f t="shared" si="12"/>
        <v>14792.20758</v>
      </c>
      <c r="H415" s="3">
        <f t="shared" si="13"/>
        <v>0.5499999999992724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1480287.8399999999</v>
      </c>
      <c r="D417" s="2">
        <f>'PR-RAS'!E422</f>
        <v>1641213.95</v>
      </c>
      <c r="E417" s="2">
        <v>0</v>
      </c>
      <c r="F417" s="2">
        <v>0</v>
      </c>
      <c r="G417" s="3">
        <f t="shared" si="12"/>
        <v>1981289.7478400001</v>
      </c>
      <c r="H417" s="3">
        <f t="shared" si="13"/>
        <v>0.21000000019557774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1465357.15</v>
      </c>
      <c r="D418" s="2">
        <f>'PR-RAS'!E423</f>
        <v>1774282.7999999998</v>
      </c>
      <c r="E418" s="2">
        <v>0</v>
      </c>
      <c r="F418" s="2">
        <v>0</v>
      </c>
      <c r="G418" s="3">
        <f t="shared" si="12"/>
        <v>2090805.78675</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14930.689999999944</v>
      </c>
      <c r="D419" s="2">
        <f>'PR-RAS'!E424</f>
        <v>0</v>
      </c>
      <c r="E419" s="2">
        <v>0</v>
      </c>
      <c r="F419" s="2">
        <v>0</v>
      </c>
      <c r="G419" s="3">
        <f t="shared" si="12"/>
        <v>6241.028419999976</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133068.84999999986</v>
      </c>
      <c r="E420" s="2">
        <v>0</v>
      </c>
      <c r="F420" s="2">
        <v>0</v>
      </c>
      <c r="G420" s="3">
        <f t="shared" si="12"/>
        <v>111511.69629999988</v>
      </c>
      <c r="H420" s="3">
        <f t="shared" si="13"/>
        <v>0.15000000013969839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13744.619999999999</v>
      </c>
      <c r="E421" s="2">
        <v>0</v>
      </c>
      <c r="F421" s="2">
        <v>0</v>
      </c>
      <c r="G421" s="3">
        <f t="shared" si="12"/>
        <v>11545.480799999999</v>
      </c>
      <c r="H421" s="3">
        <f t="shared" si="13"/>
        <v>0.38000000000101863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1986.0699999999997</v>
      </c>
      <c r="D422" s="2">
        <f>'PR-RAS'!E427</f>
        <v>0</v>
      </c>
      <c r="E422" s="2">
        <v>0</v>
      </c>
      <c r="F422" s="2">
        <v>0</v>
      </c>
      <c r="G422" s="3">
        <f t="shared" si="12"/>
        <v>836.13546999999983</v>
      </c>
      <c r="H422" s="3">
        <f t="shared" si="13"/>
        <v>6.9999999999708962E-2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127710.25</v>
      </c>
      <c r="E423" s="2">
        <v>0</v>
      </c>
      <c r="F423" s="2">
        <v>0</v>
      </c>
      <c r="G423" s="3">
        <f t="shared" si="12"/>
        <v>107787.451</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1480287.8399999999</v>
      </c>
      <c r="D637" s="2">
        <f>'PR-RAS'!E643</f>
        <v>1641213.95</v>
      </c>
      <c r="E637" s="2">
        <v>0</v>
      </c>
      <c r="F637" s="2">
        <v>0</v>
      </c>
      <c r="G637" s="3">
        <f t="shared" si="14"/>
        <v>3029087.2106400002</v>
      </c>
      <c r="H637" s="3">
        <f t="shared" si="15"/>
        <v>0.21000000019557774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1465357.15</v>
      </c>
      <c r="D638" s="2">
        <f>'PR-RAS'!E644</f>
        <v>1774282.7999999998</v>
      </c>
      <c r="E638" s="2">
        <v>0</v>
      </c>
      <c r="F638" s="2">
        <v>0</v>
      </c>
      <c r="G638" s="3">
        <f t="shared" si="14"/>
        <v>3193868.7917499999</v>
      </c>
      <c r="H638" s="3">
        <f t="shared" si="15"/>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14930.689999999944</v>
      </c>
      <c r="D639" s="2">
        <f>'PR-RAS'!E645</f>
        <v>0</v>
      </c>
      <c r="E639" s="2">
        <v>0</v>
      </c>
      <c r="F639" s="2">
        <v>0</v>
      </c>
      <c r="G639" s="3">
        <f t="shared" si="14"/>
        <v>9525.7802199999642</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133068.84999999986</v>
      </c>
      <c r="E640" s="2">
        <v>0</v>
      </c>
      <c r="F640" s="2">
        <v>0</v>
      </c>
      <c r="G640" s="3">
        <f t="shared" si="14"/>
        <v>170061.99029999983</v>
      </c>
      <c r="H640" s="3">
        <f t="shared" si="15"/>
        <v>0.15000000013969839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13744.619999999999</v>
      </c>
      <c r="E641" s="2">
        <v>0</v>
      </c>
      <c r="F641" s="2">
        <v>0</v>
      </c>
      <c r="G641" s="3">
        <f t="shared" si="14"/>
        <v>17593.113600000001</v>
      </c>
      <c r="H641" s="3">
        <f t="shared" si="15"/>
        <v>0.38000000000101863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1986.0699999999997</v>
      </c>
      <c r="D642" s="2">
        <f>'PR-RAS'!E648</f>
        <v>0</v>
      </c>
      <c r="E642" s="2">
        <v>0</v>
      </c>
      <c r="F642" s="2">
        <v>0</v>
      </c>
      <c r="G642" s="3">
        <f t="shared" si="14"/>
        <v>1273.0708699999998</v>
      </c>
      <c r="H642" s="3">
        <f t="shared" si="15"/>
        <v>6.9999999999708962E-2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12944.619999999944</v>
      </c>
      <c r="D643" s="2">
        <f>'PR-RAS'!E649</f>
        <v>0</v>
      </c>
      <c r="E643" s="2">
        <v>0</v>
      </c>
      <c r="F643" s="2">
        <v>0</v>
      </c>
      <c r="G643" s="3">
        <f t="shared" si="14"/>
        <v>8310.4460399999643</v>
      </c>
      <c r="H643" s="3">
        <f t="shared" si="15"/>
        <v>0.38000000005558832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119324.22999999986</v>
      </c>
      <c r="E644" s="2">
        <v>0</v>
      </c>
      <c r="F644" s="2">
        <v>0</v>
      </c>
      <c r="G644" s="3">
        <f t="shared" si="14"/>
        <v>153450.95977999983</v>
      </c>
      <c r="H644" s="3">
        <f t="shared" si="15"/>
        <v>0.22999999986495823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113134.5</v>
      </c>
      <c r="D645" s="2">
        <f>'PR-RAS'!E651</f>
        <v>0</v>
      </c>
      <c r="E645" s="2">
        <v>0</v>
      </c>
      <c r="F645" s="2">
        <v>0</v>
      </c>
      <c r="G645" s="3">
        <f t="shared" si="14"/>
        <v>72858.618000000002</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1941.36</v>
      </c>
      <c r="D646" s="2">
        <f>'PR-RAS'!E653</f>
        <v>16011.41</v>
      </c>
      <c r="E646" s="2">
        <v>0</v>
      </c>
      <c r="F646" s="2">
        <v>0</v>
      </c>
      <c r="G646" s="3">
        <f t="shared" si="14"/>
        <v>21906.896100000002</v>
      </c>
      <c r="H646" s="3">
        <f t="shared" si="15"/>
        <v>0.76999999999975444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149874</v>
      </c>
      <c r="D647" s="2">
        <f>'PR-RAS'!E654</f>
        <v>195809.98</v>
      </c>
      <c r="E647" s="2">
        <v>0</v>
      </c>
      <c r="F647" s="2">
        <v>0</v>
      </c>
      <c r="G647" s="3">
        <f t="shared" si="14"/>
        <v>349805.09815999999</v>
      </c>
      <c r="H647" s="3">
        <f t="shared" si="15"/>
        <v>1.9999999989522621E-2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135803.95000000001</v>
      </c>
      <c r="D648" s="2">
        <f>'PR-RAS'!E655</f>
        <v>197647.49</v>
      </c>
      <c r="E648" s="2">
        <v>0</v>
      </c>
      <c r="F648" s="2">
        <v>0</v>
      </c>
      <c r="G648" s="3">
        <f t="shared" si="14"/>
        <v>343621.00770999998</v>
      </c>
      <c r="H648" s="3">
        <f t="shared" si="15"/>
        <v>0.53999999997904524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16011.409999999974</v>
      </c>
      <c r="D649" s="2">
        <f>'PR-RAS'!E656</f>
        <v>14173.900000000023</v>
      </c>
      <c r="E649" s="2">
        <v>0</v>
      </c>
      <c r="F649" s="2">
        <v>0</v>
      </c>
      <c r="G649" s="3">
        <f t="shared" si="14"/>
        <v>28744.768080000016</v>
      </c>
      <c r="H649" s="3">
        <f t="shared" si="15"/>
        <v>0.50999999995110556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59</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39</v>
      </c>
      <c r="E653" s="2">
        <v>0</v>
      </c>
      <c r="F653" s="2">
        <v>0</v>
      </c>
      <c r="G653" s="3">
        <f t="shared" si="14"/>
        <v>75.632000000000005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1346060.02</v>
      </c>
      <c r="D676" s="2">
        <f>'PR-RAS'!E683</f>
        <v>1433246.41</v>
      </c>
      <c r="E676" s="2">
        <v>0</v>
      </c>
      <c r="F676" s="2">
        <v>0</v>
      </c>
      <c r="G676" s="3">
        <f t="shared" si="14"/>
        <v>2843473.1669999999</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799.49</v>
      </c>
      <c r="D678" s="2">
        <f>'PR-RAS'!E685</f>
        <v>600</v>
      </c>
      <c r="E678" s="2">
        <v>0</v>
      </c>
      <c r="F678" s="2">
        <v>0</v>
      </c>
      <c r="G678" s="3">
        <f t="shared" si="14"/>
        <v>1353.6547300000002</v>
      </c>
      <c r="H678" s="3">
        <f t="shared" si="15"/>
        <v>0.49000000000000909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12096</v>
      </c>
      <c r="D717" s="2">
        <f>'PR-RAS'!E724</f>
        <v>11872</v>
      </c>
      <c r="E717" s="2">
        <v>0</v>
      </c>
      <c r="F717" s="2">
        <v>0</v>
      </c>
      <c r="G717" s="3">
        <f t="shared" si="14"/>
        <v>25661.439999999999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3305.52</v>
      </c>
      <c r="E725" s="2">
        <v>0</v>
      </c>
      <c r="F725" s="2">
        <v>0</v>
      </c>
      <c r="G725" s="3">
        <f t="shared" si="14"/>
        <v>6451.51332</v>
      </c>
      <c r="H725" s="3">
        <f t="shared" si="15"/>
        <v>0.59000000000014552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3849.4</v>
      </c>
      <c r="D726" s="2">
        <f>'PR-RAS'!E733</f>
        <v>5674.75</v>
      </c>
      <c r="E726" s="2">
        <v>0</v>
      </c>
      <c r="F726" s="2">
        <v>0</v>
      </c>
      <c r="G726" s="3">
        <f t="shared" si="14"/>
        <v>11019.202499999999</v>
      </c>
      <c r="H726" s="3">
        <f t="shared" si="15"/>
        <v>0.65000000000009095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19618.400000000001</v>
      </c>
      <c r="D727" s="2">
        <f>'PR-RAS'!E734</f>
        <v>18381.900000000001</v>
      </c>
      <c r="E727" s="2">
        <v>0</v>
      </c>
      <c r="F727" s="2">
        <v>0</v>
      </c>
      <c r="G727" s="3">
        <f t="shared" si="14"/>
        <v>40933.477200000001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2707.59</v>
      </c>
      <c r="D729" s="2">
        <f>'PR-RAS'!E736</f>
        <v>2720</v>
      </c>
      <c r="E729" s="2">
        <v>0</v>
      </c>
      <c r="F729" s="2">
        <v>0</v>
      </c>
      <c r="G729" s="3">
        <f t="shared" si="14"/>
        <v>5931.4455200000002</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182.59</v>
      </c>
      <c r="D731" s="2">
        <f>'PR-RAS'!E738</f>
        <v>228.23</v>
      </c>
      <c r="E731" s="2">
        <v>0</v>
      </c>
      <c r="F731" s="2">
        <v>0</v>
      </c>
      <c r="G731" s="3">
        <f t="shared" si="14"/>
        <v>466.50649999999996</v>
      </c>
      <c r="H731" s="3">
        <f t="shared" si="15"/>
        <v>0.63999999999998636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69800</v>
      </c>
      <c r="E843" s="2">
        <v>0</v>
      </c>
      <c r="F843" s="2">
        <v>0</v>
      </c>
      <c r="G843" s="3">
        <f t="shared" si="34"/>
        <v>117543.2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622658.66000000015</v>
      </c>
      <c r="D1011" s="7">
        <f>BILANCA!E6</f>
        <v>620008.04000000015</v>
      </c>
      <c r="E1011" s="7">
        <v>0</v>
      </c>
      <c r="F1011" s="7">
        <v>0</v>
      </c>
      <c r="G1011" s="8">
        <f t="shared" ref="G1011:G1306" si="38">B1011/1000*C1011+B1011/500*D1011</f>
        <v>1862.6747400000004</v>
      </c>
      <c r="H1011" s="8">
        <f t="shared" si="35"/>
        <v>0.38000000000465661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489433.50000000012</v>
      </c>
      <c r="D1012" s="2">
        <f>BILANCA!E7</f>
        <v>471181.44000000018</v>
      </c>
      <c r="E1012" s="2">
        <v>0</v>
      </c>
      <c r="F1012" s="2">
        <v>0</v>
      </c>
      <c r="G1012" s="3">
        <f t="shared" si="38"/>
        <v>2863.5927600000009</v>
      </c>
      <c r="H1012" s="3">
        <f t="shared" si="35"/>
        <v>0.94000000006053597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794.9</v>
      </c>
      <c r="D1013" s="2">
        <f>BILANCA!E8</f>
        <v>2120.02</v>
      </c>
      <c r="E1013" s="2">
        <v>0</v>
      </c>
      <c r="F1013" s="2">
        <v>0</v>
      </c>
      <c r="G1013" s="3">
        <f t="shared" si="38"/>
        <v>15.10482</v>
      </c>
      <c r="H1013" s="3">
        <f t="shared" si="35"/>
        <v>0.12000000000000455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1105.52</v>
      </c>
      <c r="D1015" s="2">
        <f>BILANCA!E10</f>
        <v>2514.65</v>
      </c>
      <c r="E1015" s="2">
        <v>0</v>
      </c>
      <c r="F1015" s="2">
        <v>0</v>
      </c>
      <c r="G1015" s="3">
        <f t="shared" si="38"/>
        <v>30.674100000000003</v>
      </c>
      <c r="H1015" s="3">
        <f t="shared" si="35"/>
        <v>0.82999999999992724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310.62</v>
      </c>
      <c r="D1016" s="2">
        <f>BILANCA!E11</f>
        <v>394.63</v>
      </c>
      <c r="E1016" s="2">
        <v>0</v>
      </c>
      <c r="F1016" s="2">
        <v>0</v>
      </c>
      <c r="G1016" s="3">
        <f t="shared" si="38"/>
        <v>6.5992800000000003</v>
      </c>
      <c r="H1016" s="3">
        <f t="shared" si="35"/>
        <v>0.75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488638.60000000009</v>
      </c>
      <c r="D1017" s="2">
        <f>BILANCA!E12</f>
        <v>469061.42000000016</v>
      </c>
      <c r="E1017" s="2">
        <v>0</v>
      </c>
      <c r="F1017" s="2">
        <v>0</v>
      </c>
      <c r="G1017" s="3">
        <f t="shared" si="38"/>
        <v>9987.3300800000034</v>
      </c>
      <c r="H1017" s="3">
        <f t="shared" si="35"/>
        <v>0.82000000006519258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443313.6100000001</v>
      </c>
      <c r="D1018" s="2">
        <f>BILANCA!E13</f>
        <v>425887.95000000007</v>
      </c>
      <c r="E1018" s="2">
        <v>0</v>
      </c>
      <c r="F1018" s="2">
        <v>0</v>
      </c>
      <c r="G1018" s="3">
        <f t="shared" si="38"/>
        <v>10360.716080000002</v>
      </c>
      <c r="H1018" s="3">
        <f t="shared" si="35"/>
        <v>0.43999999982770532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1394053.11</v>
      </c>
      <c r="D1020" s="2">
        <f>BILANCA!E15</f>
        <v>1394053.11</v>
      </c>
      <c r="E1020" s="2">
        <v>0</v>
      </c>
      <c r="F1020" s="2">
        <v>0</v>
      </c>
      <c r="G1020" s="3">
        <f t="shared" si="38"/>
        <v>41821.593300000008</v>
      </c>
      <c r="H1020" s="3">
        <f t="shared" si="35"/>
        <v>0.22000000020489097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950739.5</v>
      </c>
      <c r="D1023" s="2">
        <f>BILANCA!E18</f>
        <v>968165.16</v>
      </c>
      <c r="E1023" s="2">
        <v>0</v>
      </c>
      <c r="F1023" s="2">
        <v>0</v>
      </c>
      <c r="G1023" s="3">
        <f t="shared" si="38"/>
        <v>37531.907659999997</v>
      </c>
      <c r="H1023" s="3">
        <f t="shared" si="35"/>
        <v>0.66000000003259629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41890.489999999991</v>
      </c>
      <c r="D1024" s="2">
        <f>BILANCA!E19</f>
        <v>37779.090000000084</v>
      </c>
      <c r="E1024" s="2">
        <v>0</v>
      </c>
      <c r="F1024" s="2">
        <v>0</v>
      </c>
      <c r="G1024" s="3">
        <f t="shared" si="38"/>
        <v>1644.2813800000022</v>
      </c>
      <c r="H1024" s="3">
        <f t="shared" si="35"/>
        <v>0.58000000007450581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362022.14</v>
      </c>
      <c r="D1025" s="2">
        <f>BILANCA!E20</f>
        <v>379042.14</v>
      </c>
      <c r="E1025" s="2">
        <v>0</v>
      </c>
      <c r="F1025" s="2">
        <v>0</v>
      </c>
      <c r="G1025" s="3">
        <f t="shared" si="38"/>
        <v>16801.596299999997</v>
      </c>
      <c r="H1025" s="3">
        <f t="shared" si="35"/>
        <v>0.28000000002793968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29941</v>
      </c>
      <c r="D1026" s="2">
        <f>BILANCA!E21</f>
        <v>29941</v>
      </c>
      <c r="E1026" s="2">
        <v>0</v>
      </c>
      <c r="F1026" s="2">
        <v>0</v>
      </c>
      <c r="G1026" s="3">
        <f t="shared" si="38"/>
        <v>1437.1679999999999</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1036.3</v>
      </c>
      <c r="D1027" s="2">
        <f>BILANCA!E22</f>
        <v>1036.3</v>
      </c>
      <c r="E1027" s="2">
        <v>0</v>
      </c>
      <c r="F1027" s="2">
        <v>0</v>
      </c>
      <c r="G1027" s="3">
        <f t="shared" si="38"/>
        <v>52.851300000000002</v>
      </c>
      <c r="H1027" s="3">
        <f t="shared" si="35"/>
        <v>0.59999999999990905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31210.83</v>
      </c>
      <c r="D1029" s="2">
        <f>BILANCA!E24</f>
        <v>31210.83</v>
      </c>
      <c r="E1029" s="2">
        <v>0</v>
      </c>
      <c r="F1029" s="2">
        <v>0</v>
      </c>
      <c r="G1029" s="3">
        <f t="shared" si="38"/>
        <v>1779.01731</v>
      </c>
      <c r="H1029" s="3">
        <f t="shared" si="35"/>
        <v>0.33999999999650754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404965.02</v>
      </c>
      <c r="D1031" s="2">
        <f>BILANCA!E26</f>
        <v>404965.02</v>
      </c>
      <c r="E1031" s="2">
        <v>0</v>
      </c>
      <c r="F1031" s="2">
        <v>0</v>
      </c>
      <c r="G1031" s="3">
        <f t="shared" si="38"/>
        <v>25512.796260000003</v>
      </c>
      <c r="H1031" s="3">
        <f t="shared" si="35"/>
        <v>4.0000000037252903E-2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787284.8</v>
      </c>
      <c r="D1033" s="2">
        <f>BILANCA!E28</f>
        <v>808416.2</v>
      </c>
      <c r="E1033" s="2">
        <v>0</v>
      </c>
      <c r="F1033" s="2">
        <v>0</v>
      </c>
      <c r="G1033" s="3">
        <f t="shared" si="38"/>
        <v>55294.695599999999</v>
      </c>
      <c r="H1033" s="3">
        <f t="shared" si="35"/>
        <v>0.39999999990686774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3434.5</v>
      </c>
      <c r="D1040" s="2">
        <f>BILANCA!E35</f>
        <v>5394.380000000001</v>
      </c>
      <c r="E1040" s="2">
        <v>0</v>
      </c>
      <c r="F1040" s="2">
        <v>0</v>
      </c>
      <c r="G1040" s="3">
        <f t="shared" si="38"/>
        <v>426.69780000000003</v>
      </c>
      <c r="H1040" s="3">
        <f t="shared" si="35"/>
        <v>0.88000000000101863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21751.3</v>
      </c>
      <c r="D1041" s="2">
        <f>BILANCA!E36</f>
        <v>23711.18</v>
      </c>
      <c r="E1041" s="2">
        <v>0</v>
      </c>
      <c r="F1041" s="2">
        <v>0</v>
      </c>
      <c r="G1041" s="3">
        <f t="shared" si="38"/>
        <v>2144.38346</v>
      </c>
      <c r="H1041" s="3">
        <f t="shared" si="35"/>
        <v>0.47999999999956344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18316.8</v>
      </c>
      <c r="D1045" s="2">
        <f>BILANCA!E40</f>
        <v>18316.8</v>
      </c>
      <c r="E1045" s="2">
        <v>0</v>
      </c>
      <c r="F1045" s="2">
        <v>0</v>
      </c>
      <c r="G1045" s="3">
        <f t="shared" si="38"/>
        <v>1923.2640000000001</v>
      </c>
      <c r="H1045" s="3">
        <f t="shared" si="35"/>
        <v>0.40000000000145519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23948.639999999999</v>
      </c>
      <c r="D1052" s="2">
        <f>BILANCA!E47</f>
        <v>23948.639999999999</v>
      </c>
      <c r="E1052" s="2">
        <v>0</v>
      </c>
      <c r="F1052" s="2">
        <v>0</v>
      </c>
      <c r="G1052" s="3">
        <f t="shared" si="38"/>
        <v>3017.52864</v>
      </c>
      <c r="H1052" s="3">
        <f t="shared" si="35"/>
        <v>0.72000000000116415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23948.639999999999</v>
      </c>
      <c r="D1055" s="2">
        <f>BILANCA!E50</f>
        <v>23948.639999999999</v>
      </c>
      <c r="E1055" s="2">
        <v>0</v>
      </c>
      <c r="F1055" s="2">
        <v>0</v>
      </c>
      <c r="G1055" s="3">
        <f t="shared" si="38"/>
        <v>3233.0663999999997</v>
      </c>
      <c r="H1055" s="3">
        <f t="shared" si="35"/>
        <v>0.72000000000116415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34278</v>
      </c>
      <c r="D1059" s="2">
        <f>BILANCA!E54</f>
        <v>44585</v>
      </c>
      <c r="E1059" s="2">
        <v>0</v>
      </c>
      <c r="F1059" s="2">
        <v>0</v>
      </c>
      <c r="G1059" s="3">
        <f t="shared" si="38"/>
        <v>6048.9520000000002</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34278</v>
      </c>
      <c r="D1060" s="2">
        <f>BILANCA!E55</f>
        <v>44585</v>
      </c>
      <c r="E1060" s="2">
        <v>0</v>
      </c>
      <c r="F1060" s="2">
        <v>0</v>
      </c>
      <c r="G1060" s="3">
        <f t="shared" si="38"/>
        <v>6172.4</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133225.16</v>
      </c>
      <c r="D1074" s="2">
        <f>BILANCA!E69</f>
        <v>148826.6</v>
      </c>
      <c r="E1074" s="2">
        <v>0</v>
      </c>
      <c r="F1074" s="2">
        <v>0</v>
      </c>
      <c r="G1074" s="3">
        <f t="shared" si="38"/>
        <v>27576.215040000003</v>
      </c>
      <c r="H1074" s="3">
        <f t="shared" si="35"/>
        <v>0.55999999999767169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16011.41</v>
      </c>
      <c r="D1075" s="2">
        <f>BILANCA!E70</f>
        <v>14173.9</v>
      </c>
      <c r="E1075" s="2">
        <v>0</v>
      </c>
      <c r="F1075" s="2">
        <v>0</v>
      </c>
      <c r="G1075" s="3">
        <f t="shared" si="38"/>
        <v>2883.3486499999999</v>
      </c>
      <c r="H1075" s="3">
        <f t="shared" si="35"/>
        <v>0.51000000000021828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15534.72</v>
      </c>
      <c r="D1076" s="2">
        <f>BILANCA!E71</f>
        <v>14100.82</v>
      </c>
      <c r="E1076" s="2">
        <v>0</v>
      </c>
      <c r="F1076" s="2">
        <v>0</v>
      </c>
      <c r="G1076" s="3">
        <f t="shared" si="38"/>
        <v>2886.5997600000001</v>
      </c>
      <c r="H1076" s="3">
        <f t="shared" si="35"/>
        <v>0.46000000000094587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15534.72</v>
      </c>
      <c r="D1078" s="2">
        <f>BILANCA!E73</f>
        <v>14100.82</v>
      </c>
      <c r="E1078" s="2">
        <v>0</v>
      </c>
      <c r="F1078" s="2">
        <v>0</v>
      </c>
      <c r="G1078" s="3">
        <f t="shared" si="38"/>
        <v>2974.0724799999998</v>
      </c>
      <c r="H1078" s="3">
        <f t="shared" si="35"/>
        <v>0.46000000000094587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476.69</v>
      </c>
      <c r="D1085" s="2">
        <f>BILANCA!E80</f>
        <v>73.08</v>
      </c>
      <c r="E1085" s="2">
        <v>0</v>
      </c>
      <c r="F1085" s="2">
        <v>0</v>
      </c>
      <c r="G1085" s="3">
        <f t="shared" si="38"/>
        <v>46.713750000000005</v>
      </c>
      <c r="H1085" s="3">
        <f t="shared" si="35"/>
        <v>0.39000000000000057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4079.25</v>
      </c>
      <c r="D1087" s="2">
        <f>BILANCA!E82</f>
        <v>6942.45</v>
      </c>
      <c r="E1087" s="2">
        <v>0</v>
      </c>
      <c r="F1087" s="2">
        <v>0</v>
      </c>
      <c r="G1087" s="3">
        <f t="shared" si="38"/>
        <v>1383.2395499999998</v>
      </c>
      <c r="H1087" s="3">
        <f t="shared" si="35"/>
        <v>0.6999999999998181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66.92</v>
      </c>
      <c r="D1090" s="2">
        <f>BILANCA!E85</f>
        <v>665.33</v>
      </c>
      <c r="E1090" s="2">
        <v>0</v>
      </c>
      <c r="F1090" s="2">
        <v>0</v>
      </c>
      <c r="G1090" s="3">
        <f t="shared" si="38"/>
        <v>111.80640000000001</v>
      </c>
      <c r="H1090" s="3">
        <f t="shared" si="35"/>
        <v>0.41000000000003922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4012.33</v>
      </c>
      <c r="D1092" s="2">
        <f>BILANCA!E87</f>
        <v>6277.12</v>
      </c>
      <c r="E1092" s="2">
        <v>0</v>
      </c>
      <c r="F1092" s="2">
        <v>0</v>
      </c>
      <c r="G1092" s="3">
        <f t="shared" si="38"/>
        <v>1358.45874</v>
      </c>
      <c r="H1092" s="3">
        <f t="shared" si="35"/>
        <v>0.4499999999998181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127710.25</v>
      </c>
      <c r="E1152" s="2">
        <v>0</v>
      </c>
      <c r="F1152" s="2">
        <v>0</v>
      </c>
      <c r="G1152" s="3">
        <f t="shared" si="38"/>
        <v>36269.710999999996</v>
      </c>
      <c r="H1152" s="3">
        <f t="shared" si="41"/>
        <v>0.25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127710.25</v>
      </c>
      <c r="E1155" s="2">
        <v>0</v>
      </c>
      <c r="F1155" s="2">
        <v>0</v>
      </c>
      <c r="G1155" s="3">
        <f t="shared" si="38"/>
        <v>37035.972499999996</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127710.25</v>
      </c>
      <c r="E1161" s="2">
        <v>0</v>
      </c>
      <c r="F1161" s="2">
        <v>0</v>
      </c>
      <c r="G1161" s="3">
        <f t="shared" si="38"/>
        <v>38568.495499999997</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113134.5</v>
      </c>
      <c r="D1176" s="2">
        <f>BILANCA!E171</f>
        <v>0</v>
      </c>
      <c r="E1176" s="2">
        <v>0</v>
      </c>
      <c r="F1176" s="2">
        <v>0</v>
      </c>
      <c r="G1176" s="3">
        <f t="shared" si="38"/>
        <v>18780.327000000001</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113134.5</v>
      </c>
      <c r="D1179" s="2">
        <f>BILANCA!E174</f>
        <v>0</v>
      </c>
      <c r="E1179" s="2">
        <v>0</v>
      </c>
      <c r="F1179" s="2">
        <v>0</v>
      </c>
      <c r="G1179" s="3">
        <f t="shared" si="38"/>
        <v>19119.730500000001</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622658.66</v>
      </c>
      <c r="D1180" s="2">
        <f>BILANCA!E176</f>
        <v>620008.04</v>
      </c>
      <c r="E1180" s="2">
        <v>0</v>
      </c>
      <c r="F1180" s="2">
        <v>0</v>
      </c>
      <c r="G1180" s="3">
        <f t="shared" si="38"/>
        <v>316654.70580000005</v>
      </c>
      <c r="H1180" s="3">
        <f t="shared" si="41"/>
        <v>0.38000000000465661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120280.54</v>
      </c>
      <c r="D1181" s="2">
        <f>BILANCA!E177</f>
        <v>140440.58000000002</v>
      </c>
      <c r="E1181" s="2">
        <v>0</v>
      </c>
      <c r="F1181" s="2">
        <v>0</v>
      </c>
      <c r="G1181" s="3">
        <f t="shared" si="38"/>
        <v>68598.650700000013</v>
      </c>
      <c r="H1181" s="3">
        <f t="shared" si="41"/>
        <v>0.8799999999901047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120280.54</v>
      </c>
      <c r="D1182" s="2">
        <f>BILANCA!E178</f>
        <v>136528.20000000001</v>
      </c>
      <c r="E1182" s="2">
        <v>0</v>
      </c>
      <c r="F1182" s="2">
        <v>0</v>
      </c>
      <c r="G1182" s="3">
        <f t="shared" si="38"/>
        <v>67653.953679999991</v>
      </c>
      <c r="H1182" s="3">
        <f t="shared" si="41"/>
        <v>0.66000000001804437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113759.79</v>
      </c>
      <c r="D1183" s="2">
        <f>BILANCA!E179</f>
        <v>130740.32</v>
      </c>
      <c r="E1183" s="2">
        <v>0</v>
      </c>
      <c r="F1183" s="2">
        <v>0</v>
      </c>
      <c r="G1183" s="3">
        <f t="shared" si="38"/>
        <v>64916.594389999998</v>
      </c>
      <c r="H1183" s="3">
        <f t="shared" si="41"/>
        <v>0.53000000001338776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2007</v>
      </c>
      <c r="D1184" s="2">
        <f>BILANCA!E180</f>
        <v>5712.71</v>
      </c>
      <c r="E1184" s="2">
        <v>0</v>
      </c>
      <c r="F1184" s="2">
        <v>0</v>
      </c>
      <c r="G1184" s="3">
        <f t="shared" si="38"/>
        <v>2337.2410799999998</v>
      </c>
      <c r="H1184" s="3">
        <f t="shared" si="41"/>
        <v>0.28999999999996362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48.79</v>
      </c>
      <c r="D1185" s="2">
        <f>BILANCA!E181</f>
        <v>75.17</v>
      </c>
      <c r="E1185" s="2">
        <v>0</v>
      </c>
      <c r="F1185" s="2">
        <v>0</v>
      </c>
      <c r="G1185" s="3">
        <f t="shared" si="38"/>
        <v>34.847749999999998</v>
      </c>
      <c r="H1185" s="3">
        <f t="shared" si="41"/>
        <v>0.38000000000000256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48.79</v>
      </c>
      <c r="D1188" s="2">
        <f>BILANCA!E184</f>
        <v>75.17</v>
      </c>
      <c r="E1188" s="2">
        <v>0</v>
      </c>
      <c r="F1188" s="2">
        <v>0</v>
      </c>
      <c r="G1188" s="3">
        <f t="shared" si="38"/>
        <v>35.445139999999995</v>
      </c>
      <c r="H1188" s="3">
        <f t="shared" si="41"/>
        <v>0.38000000000000256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4464.96</v>
      </c>
      <c r="D1200" s="2">
        <f>BILANCA!E196</f>
        <v>0</v>
      </c>
      <c r="E1200" s="2">
        <v>0</v>
      </c>
      <c r="F1200" s="2">
        <v>0</v>
      </c>
      <c r="G1200" s="3">
        <f t="shared" si="38"/>
        <v>848.3424</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3912.38</v>
      </c>
      <c r="E1251" s="2">
        <v>0</v>
      </c>
      <c r="F1251" s="2">
        <v>0</v>
      </c>
      <c r="G1251" s="3">
        <f>B1251/1000*C1251+B1251/500*D1251</f>
        <v>1885.7671600000001</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502378.12</v>
      </c>
      <c r="D1255" s="2">
        <f>BILANCA!E251</f>
        <v>479567.46</v>
      </c>
      <c r="E1255" s="2">
        <v>0</v>
      </c>
      <c r="F1255" s="2">
        <v>0</v>
      </c>
      <c r="G1255" s="3">
        <f t="shared" si="38"/>
        <v>358070.6948</v>
      </c>
      <c r="H1255" s="3">
        <f t="shared" si="41"/>
        <v>0.58000000001629815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489433.5</v>
      </c>
      <c r="D1256" s="2">
        <f>BILANCA!E252</f>
        <v>471181.44</v>
      </c>
      <c r="E1256" s="2">
        <v>0</v>
      </c>
      <c r="F1256" s="2">
        <v>0</v>
      </c>
      <c r="G1256" s="3">
        <f t="shared" si="38"/>
        <v>352221.90948000003</v>
      </c>
      <c r="H1256" s="3">
        <f t="shared" si="41"/>
        <v>0.94000000000232831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489433.5</v>
      </c>
      <c r="D1257" s="2">
        <f>BILANCA!E253</f>
        <v>471181.44</v>
      </c>
      <c r="E1257" s="2">
        <v>0</v>
      </c>
      <c r="F1257" s="2">
        <v>0</v>
      </c>
      <c r="G1257" s="3">
        <f t="shared" si="38"/>
        <v>353653.70585999999</v>
      </c>
      <c r="H1257" s="3">
        <f t="shared" si="41"/>
        <v>0.94000000000232831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12944.619999999999</v>
      </c>
      <c r="D1259" s="2">
        <f>BILANCA!E255</f>
        <v>-119324.23</v>
      </c>
      <c r="E1259" s="2">
        <v>0</v>
      </c>
      <c r="F1259" s="2">
        <v>0</v>
      </c>
      <c r="G1259" s="3">
        <f t="shared" si="38"/>
        <v>-56200.256160000004</v>
      </c>
      <c r="H1259" s="3">
        <f t="shared" si="41"/>
        <v>0.6099999999969441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24901.14</v>
      </c>
      <c r="D1260" s="2">
        <f>BILANCA!E256</f>
        <v>0</v>
      </c>
      <c r="E1260" s="2">
        <v>0</v>
      </c>
      <c r="F1260" s="2">
        <v>0</v>
      </c>
      <c r="G1260" s="3">
        <f t="shared" si="38"/>
        <v>6225.2849999999999</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24901.14</v>
      </c>
      <c r="D1261" s="2">
        <f>BILANCA!E257</f>
        <v>0</v>
      </c>
      <c r="E1261" s="2">
        <v>0</v>
      </c>
      <c r="F1261" s="2">
        <v>0</v>
      </c>
      <c r="G1261" s="3">
        <f t="shared" si="38"/>
        <v>6250.1861399999998</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11956.52</v>
      </c>
      <c r="D1264" s="2">
        <f>BILANCA!E260</f>
        <v>119324.23</v>
      </c>
      <c r="E1264" s="2">
        <v>0</v>
      </c>
      <c r="F1264" s="2">
        <v>0</v>
      </c>
      <c r="G1264" s="3">
        <f t="shared" si="38"/>
        <v>63653.664919999996</v>
      </c>
      <c r="H1264" s="3">
        <f t="shared" si="41"/>
        <v>0.70999999999548891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96465.68</v>
      </c>
      <c r="E1265" s="2">
        <v>0</v>
      </c>
      <c r="F1265" s="2">
        <v>0</v>
      </c>
      <c r="G1265" s="3">
        <f t="shared" si="38"/>
        <v>49197.496800000001</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11956.52</v>
      </c>
      <c r="D1266" s="2">
        <f>BILANCA!E262</f>
        <v>22858.55</v>
      </c>
      <c r="E1266" s="2">
        <v>0</v>
      </c>
      <c r="F1266" s="2">
        <v>0</v>
      </c>
      <c r="G1266" s="3">
        <f t="shared" si="38"/>
        <v>14764.44672</v>
      </c>
      <c r="H1266" s="3">
        <f t="shared" si="41"/>
        <v>0.93000000000029104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127710.25</v>
      </c>
      <c r="E1278" s="2">
        <v>0</v>
      </c>
      <c r="F1278" s="2">
        <v>0</v>
      </c>
      <c r="G1278" s="3">
        <f t="shared" si="38"/>
        <v>68452.694000000003</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127710.25</v>
      </c>
      <c r="E1281" s="2">
        <v>0</v>
      </c>
      <c r="F1281" s="2">
        <v>0</v>
      </c>
      <c r="G1281" s="3">
        <f t="shared" si="48"/>
        <v>69218.955500000011</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127710.25</v>
      </c>
      <c r="E1287" s="2">
        <v>0</v>
      </c>
      <c r="F1287" s="2">
        <v>0</v>
      </c>
      <c r="G1287" s="3">
        <f t="shared" si="48"/>
        <v>70751.478500000012</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127710.25</v>
      </c>
      <c r="E1306" s="2">
        <v>0</v>
      </c>
      <c r="F1306" s="2">
        <v>0</v>
      </c>
      <c r="G1306" s="3">
        <f t="shared" si="38"/>
        <v>75604.467999999993</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4012.33</v>
      </c>
      <c r="D1311" s="2">
        <f>BILANCA!E308</f>
        <v>6277.12</v>
      </c>
      <c r="E1311" s="2">
        <v>0</v>
      </c>
      <c r="F1311" s="2">
        <v>0</v>
      </c>
      <c r="G1311" s="3">
        <f t="shared" si="52"/>
        <v>4986.5375699999995</v>
      </c>
      <c r="H1311" s="3">
        <f t="shared" si="41"/>
        <v>0.4499999999998181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415.04</v>
      </c>
      <c r="D1339" s="2">
        <f>BILANCA!E336</f>
        <v>2750.28</v>
      </c>
      <c r="E1339" s="2">
        <v>0</v>
      </c>
      <c r="F1339" s="2">
        <v>0</v>
      </c>
      <c r="G1339" s="3">
        <f t="shared" si="52"/>
        <v>1946.2324000000003</v>
      </c>
      <c r="H1339" s="3">
        <f t="shared" si="41"/>
        <v>0.32000000000022055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119865.5</v>
      </c>
      <c r="D1340" s="2">
        <f>BILANCA!E337</f>
        <v>133777.91999999998</v>
      </c>
      <c r="E1340" s="2">
        <v>0</v>
      </c>
      <c r="F1340" s="2">
        <v>0</v>
      </c>
      <c r="G1340" s="3">
        <f t="shared" si="52"/>
        <v>127849.0422</v>
      </c>
      <c r="H1340" s="3">
        <f t="shared" si="41"/>
        <v>0.58000000001629815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3598.04</v>
      </c>
      <c r="D1347" s="2">
        <f>BILANCA!E344</f>
        <v>0</v>
      </c>
      <c r="E1347" s="2">
        <v>0</v>
      </c>
      <c r="F1347" s="2">
        <v>0</v>
      </c>
      <c r="G1347" s="3">
        <f t="shared" si="52"/>
        <v>1212.5394800000001</v>
      </c>
      <c r="H1347" s="3">
        <f t="shared" si="41"/>
        <v>3.999999999996362E-2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665.33</v>
      </c>
      <c r="E1382" s="2">
        <v>0</v>
      </c>
      <c r="F1382" s="2">
        <v>0</v>
      </c>
      <c r="G1382" s="3">
        <f t="shared" si="59"/>
        <v>495.00552000000005</v>
      </c>
      <c r="H1382" s="3">
        <f t="shared" si="60"/>
        <v>0.33000000000004093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3247.05</v>
      </c>
      <c r="E1383" s="2">
        <v>0</v>
      </c>
      <c r="F1383" s="2">
        <v>0</v>
      </c>
      <c r="G1383" s="3">
        <f t="shared" si="59"/>
        <v>2422.2993000000001</v>
      </c>
      <c r="H1383" s="3">
        <f t="shared" si="60"/>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800</v>
      </c>
      <c r="E1384" s="2">
        <v>0</v>
      </c>
      <c r="F1384" s="2">
        <v>0</v>
      </c>
      <c r="G1384" s="3">
        <f t="shared" si="59"/>
        <v>598.4</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1465357.15</v>
      </c>
      <c r="D1510" s="2">
        <f>'RAS-funkcijski'!E114</f>
        <v>1774282.8</v>
      </c>
      <c r="E1510" s="2">
        <v>0</v>
      </c>
      <c r="F1510" s="2">
        <v>0</v>
      </c>
      <c r="G1510" s="3">
        <f t="shared" si="52"/>
        <v>551531.50249999994</v>
      </c>
      <c r="H1510" s="3">
        <f t="shared" si="63"/>
        <v>0.34999999986030161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1465357.15</v>
      </c>
      <c r="D1514" s="2">
        <f>'RAS-funkcijski'!E118</f>
        <v>1774282.8</v>
      </c>
      <c r="E1514" s="2">
        <v>0</v>
      </c>
      <c r="F1514" s="2">
        <v>0</v>
      </c>
      <c r="G1514" s="3">
        <f t="shared" si="52"/>
        <v>571587.19350000005</v>
      </c>
      <c r="H1514" s="3">
        <f t="shared" si="63"/>
        <v>0.34999999986030161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1465357.15</v>
      </c>
      <c r="D1516" s="2">
        <f>'RAS-funkcijski'!E120</f>
        <v>1774282.8</v>
      </c>
      <c r="E1516" s="2">
        <v>0</v>
      </c>
      <c r="F1516" s="2">
        <v>0</v>
      </c>
      <c r="G1516" s="3">
        <f t="shared" si="52"/>
        <v>581615.03899999999</v>
      </c>
      <c r="H1516" s="3">
        <f t="shared" si="63"/>
        <v>0.34999999986030161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1465357.15</v>
      </c>
      <c r="D1537" s="14">
        <f>'RAS-funkcijski'!E141</f>
        <v>1774282.8</v>
      </c>
      <c r="E1537" s="14">
        <v>0</v>
      </c>
      <c r="F1537" s="14">
        <v>0</v>
      </c>
      <c r="G1537" s="15">
        <f t="shared" si="52"/>
        <v>686907.41675000009</v>
      </c>
      <c r="H1537" s="15">
        <f t="shared" si="63"/>
        <v>0.34999999986030161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38641.07</v>
      </c>
      <c r="E1538" s="7">
        <v>0</v>
      </c>
      <c r="F1538" s="7">
        <v>0</v>
      </c>
      <c r="G1538" s="8">
        <f t="shared" si="52"/>
        <v>77.282139999999998</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38641.07</v>
      </c>
      <c r="E1539" s="2">
        <v>0</v>
      </c>
      <c r="F1539" s="2">
        <v>0</v>
      </c>
      <c r="G1539" s="3">
        <f t="shared" si="52"/>
        <v>154.56428</v>
      </c>
      <c r="H1539" s="3">
        <f t="shared" si="6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38641.07</v>
      </c>
      <c r="E1540" s="2">
        <v>0</v>
      </c>
      <c r="F1540" s="2">
        <v>0</v>
      </c>
      <c r="G1540" s="3">
        <f t="shared" si="52"/>
        <v>231.84641999999999</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84.01</v>
      </c>
      <c r="E1541" s="2">
        <v>0</v>
      </c>
      <c r="F1541" s="2">
        <v>0</v>
      </c>
      <c r="G1541" s="3">
        <f t="shared" si="52"/>
        <v>0.67208000000000001</v>
      </c>
      <c r="H1541" s="3">
        <f t="shared" si="63"/>
        <v>1.0000000000005116E-2</v>
      </c>
      <c r="I1541" s="11">
        <f t="shared" ref="I1541:I1546" si="64">G1541*H1541</f>
        <v>6.7208000000034381E-3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38557.06</v>
      </c>
      <c r="E1542" s="2">
        <v>0</v>
      </c>
      <c r="F1542" s="2">
        <v>0</v>
      </c>
      <c r="G1542" s="3">
        <f t="shared" si="52"/>
        <v>385.57060000000001</v>
      </c>
      <c r="H1542" s="3">
        <f t="shared" si="63"/>
        <v>5.9999999997671694E-2</v>
      </c>
      <c r="I1542" s="11">
        <f t="shared" si="64"/>
        <v>23.134235999102273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120280.54</v>
      </c>
      <c r="D1582" s="7"/>
      <c r="E1582" s="7">
        <v>0</v>
      </c>
      <c r="F1582" s="7">
        <v>0</v>
      </c>
      <c r="G1582" s="8">
        <f t="shared" ref="G1582:G1686" si="70">B1582/1000*C1582</f>
        <v>120.28054</v>
      </c>
      <c r="H1582" s="8">
        <f t="shared" ref="H1582:H1686" si="71">ABS(C1582-ROUND(C1582,0))</f>
        <v>0.46000000000640284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1684375.2099999997</v>
      </c>
      <c r="D1583" s="2">
        <v>0</v>
      </c>
      <c r="E1583" s="2">
        <v>0</v>
      </c>
      <c r="F1583" s="2">
        <v>0</v>
      </c>
      <c r="G1583" s="3">
        <f t="shared" si="70"/>
        <v>3368.7504199999994</v>
      </c>
      <c r="H1583" s="3">
        <f t="shared" si="71"/>
        <v>0.20999999972991645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1614884.9999999998</v>
      </c>
      <c r="D1585" s="2">
        <v>0</v>
      </c>
      <c r="E1585" s="2">
        <v>0</v>
      </c>
      <c r="F1585" s="2">
        <v>0</v>
      </c>
      <c r="G1585" s="3">
        <f t="shared" si="70"/>
        <v>6459.5399999999991</v>
      </c>
      <c r="H1585" s="3">
        <f t="shared" si="71"/>
        <v>2.3283064365386963E-10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1486492.46</v>
      </c>
      <c r="D1586" s="2">
        <v>0</v>
      </c>
      <c r="E1586" s="2">
        <v>0</v>
      </c>
      <c r="F1586" s="2">
        <v>0</v>
      </c>
      <c r="G1586" s="3">
        <f t="shared" si="70"/>
        <v>7432.4623000000001</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127636.14</v>
      </c>
      <c r="D1587" s="2">
        <v>0</v>
      </c>
      <c r="E1587" s="2">
        <v>0</v>
      </c>
      <c r="F1587" s="2">
        <v>0</v>
      </c>
      <c r="G1587" s="3">
        <f t="shared" si="70"/>
        <v>765.81683999999996</v>
      </c>
      <c r="H1587" s="3">
        <f t="shared" si="71"/>
        <v>0.13999999999941792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730</v>
      </c>
      <c r="D1588" s="2">
        <v>0</v>
      </c>
      <c r="E1588" s="2">
        <v>0</v>
      </c>
      <c r="F1588" s="2">
        <v>0</v>
      </c>
      <c r="G1588" s="3">
        <f t="shared" si="70"/>
        <v>5.1100000000000003</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26.4</v>
      </c>
      <c r="D1591" s="2">
        <v>0</v>
      </c>
      <c r="E1591" s="2">
        <v>0</v>
      </c>
      <c r="F1591" s="2">
        <v>0</v>
      </c>
      <c r="G1591" s="3">
        <f t="shared" si="70"/>
        <v>0.26400000000000001</v>
      </c>
      <c r="H1591" s="3">
        <f t="shared" si="71"/>
        <v>0.39999999999999858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20997.03</v>
      </c>
      <c r="D1594" s="2">
        <v>0</v>
      </c>
      <c r="E1594" s="2">
        <v>0</v>
      </c>
      <c r="F1594" s="2">
        <v>0</v>
      </c>
      <c r="G1594" s="3">
        <f t="shared" si="70"/>
        <v>272.96138999999999</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48493.18</v>
      </c>
      <c r="D1601" s="2">
        <v>0</v>
      </c>
      <c r="E1601" s="2">
        <v>0</v>
      </c>
      <c r="F1601" s="2">
        <v>0</v>
      </c>
      <c r="G1601" s="3">
        <f>B1601/1000*C1601</f>
        <v>969.86360000000002</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1664215.17</v>
      </c>
      <c r="D1602" s="2">
        <v>0</v>
      </c>
      <c r="E1602" s="2">
        <v>0</v>
      </c>
      <c r="F1602" s="2">
        <v>0</v>
      </c>
      <c r="G1602" s="3">
        <f t="shared" si="70"/>
        <v>34948.51857</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1594172.38</v>
      </c>
      <c r="D1604" s="2">
        <v>0</v>
      </c>
      <c r="E1604" s="2">
        <v>0</v>
      </c>
      <c r="F1604" s="2">
        <v>0</v>
      </c>
      <c r="G1604" s="3">
        <f t="shared" si="70"/>
        <v>36665.964739999996</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1469511.93</v>
      </c>
      <c r="D1605" s="2">
        <v>0</v>
      </c>
      <c r="E1605" s="2">
        <v>0</v>
      </c>
      <c r="F1605" s="2">
        <v>0</v>
      </c>
      <c r="G1605" s="3">
        <f t="shared" si="70"/>
        <v>35268.286319999999</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123930.43</v>
      </c>
      <c r="D1606" s="2">
        <v>0</v>
      </c>
      <c r="E1606" s="2">
        <v>0</v>
      </c>
      <c r="F1606" s="2">
        <v>0</v>
      </c>
      <c r="G1606" s="3">
        <f t="shared" si="70"/>
        <v>3098.2607499999999</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703.62</v>
      </c>
      <c r="D1607" s="2">
        <v>0</v>
      </c>
      <c r="E1607" s="2">
        <v>0</v>
      </c>
      <c r="F1607" s="2">
        <v>0</v>
      </c>
      <c r="G1607" s="3">
        <f t="shared" si="70"/>
        <v>18.294119999999999</v>
      </c>
      <c r="H1607" s="3">
        <f t="shared" si="71"/>
        <v>0.37999999999999545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26.4</v>
      </c>
      <c r="D1610" s="2">
        <v>0</v>
      </c>
      <c r="E1610" s="2">
        <v>0</v>
      </c>
      <c r="F1610" s="2">
        <v>0</v>
      </c>
      <c r="G1610" s="3">
        <f t="shared" si="70"/>
        <v>0.76559999999999995</v>
      </c>
      <c r="H1610" s="3">
        <f t="shared" si="71"/>
        <v>0.39999999999999858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20997.03</v>
      </c>
      <c r="D1613" s="2">
        <v>0</v>
      </c>
      <c r="E1613" s="2">
        <v>0</v>
      </c>
      <c r="F1613" s="2">
        <v>0</v>
      </c>
      <c r="G1613" s="3">
        <f t="shared" si="70"/>
        <v>671.90495999999996</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49045.760000000002</v>
      </c>
      <c r="D1620" s="2">
        <v>0</v>
      </c>
      <c r="E1620" s="2">
        <v>0</v>
      </c>
      <c r="F1620" s="2">
        <v>0</v>
      </c>
      <c r="G1620" s="3">
        <f>B1620/1000*C1620</f>
        <v>1912.7846400000001</v>
      </c>
      <c r="H1620" s="3">
        <f>ABS(C1620-ROUND(C1620,0))</f>
        <v>0.23999999999796273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140440.57999999984</v>
      </c>
      <c r="D1621" s="2">
        <v>0</v>
      </c>
      <c r="E1621" s="2">
        <v>0</v>
      </c>
      <c r="F1621" s="2">
        <v>0</v>
      </c>
      <c r="G1621" s="3">
        <f t="shared" si="70"/>
        <v>5617.6231999999936</v>
      </c>
      <c r="H1621" s="3">
        <f t="shared" si="71"/>
        <v>0.42000000015832484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2750.28</v>
      </c>
      <c r="D1622" s="2">
        <v>0</v>
      </c>
      <c r="E1622" s="2">
        <v>0</v>
      </c>
      <c r="F1622" s="2">
        <v>0</v>
      </c>
      <c r="G1622" s="3">
        <f t="shared" si="70"/>
        <v>112.76148000000001</v>
      </c>
      <c r="H1622" s="3">
        <f t="shared" si="71"/>
        <v>0.28000000000020009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2750.28</v>
      </c>
      <c r="D1628" s="2">
        <v>0</v>
      </c>
      <c r="E1628" s="2">
        <v>0</v>
      </c>
      <c r="F1628" s="2">
        <v>0</v>
      </c>
      <c r="G1628" s="3">
        <f t="shared" si="70"/>
        <v>129.26316</v>
      </c>
      <c r="H1628" s="3">
        <f t="shared" si="71"/>
        <v>0.28000000000020009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2750.28</v>
      </c>
      <c r="D1634" s="2">
        <v>0</v>
      </c>
      <c r="E1634" s="2">
        <v>0</v>
      </c>
      <c r="F1634" s="2">
        <v>0</v>
      </c>
      <c r="G1634" s="3">
        <f t="shared" si="70"/>
        <v>145.76483999999999</v>
      </c>
      <c r="H1634" s="3">
        <f t="shared" si="71"/>
        <v>0.28000000000020009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2750.28</v>
      </c>
      <c r="D1635" s="2">
        <v>0</v>
      </c>
      <c r="E1635" s="2">
        <v>0</v>
      </c>
      <c r="F1635" s="2">
        <v>0</v>
      </c>
      <c r="G1635" s="3">
        <f t="shared" si="70"/>
        <v>148.51512</v>
      </c>
      <c r="H1635" s="3">
        <f t="shared" si="71"/>
        <v>0.28000000000020009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137690.30000000002</v>
      </c>
      <c r="D1681" s="2">
        <v>0</v>
      </c>
      <c r="E1681" s="2">
        <v>0</v>
      </c>
      <c r="F1681" s="2">
        <v>0</v>
      </c>
      <c r="G1681" s="3">
        <f t="shared" si="70"/>
        <v>13769.030000000002</v>
      </c>
      <c r="H1681" s="3">
        <f t="shared" si="71"/>
        <v>0.3000000000174623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134652.70000000001</v>
      </c>
      <c r="D1682" s="2">
        <v>0</v>
      </c>
      <c r="E1682" s="2">
        <v>0</v>
      </c>
      <c r="F1682" s="2">
        <v>0</v>
      </c>
      <c r="G1682" s="3">
        <f t="shared" si="70"/>
        <v>13599.922700000003</v>
      </c>
      <c r="H1682" s="3">
        <f t="shared" si="71"/>
        <v>0.29999999998835847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3037.6</v>
      </c>
      <c r="D1683" s="2">
        <v>0</v>
      </c>
      <c r="E1683" s="2">
        <v>0</v>
      </c>
      <c r="F1683" s="2">
        <v>0</v>
      </c>
      <c r="G1683" s="3">
        <f t="shared" si="70"/>
        <v>309.83519999999999</v>
      </c>
      <c r="H1683" s="3">
        <f t="shared" si="71"/>
        <v>0.40000000000009095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Normal="10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B1"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18598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1480287.8399999999</v>
      </c>
      <c r="I17" s="275">
        <f>'PR-RAS'!E6</f>
        <v>1641213.95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1464191.3599999999</v>
      </c>
      <c r="I18" s="275">
        <f>'PR-RAS'!E152</f>
        <v>1753285.7699999998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12944.619999999944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119324.22999999986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489433.50000000012</v>
      </c>
      <c r="I22" s="275">
        <f>BILANCA!E7</f>
        <v>471181.44000000018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133225.16</v>
      </c>
      <c r="I23" s="275">
        <f>BILANCA!E69</f>
        <v>148826.6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120280.54</v>
      </c>
      <c r="I24" s="275">
        <f>BILANCA!E177</f>
        <v>140440.58000000002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502378.12</v>
      </c>
      <c r="I25" s="275">
        <f>BILANCA!E251</f>
        <v>479567.46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1465357.15</v>
      </c>
      <c r="I30" s="275">
        <f>'RAS-funkcijski'!E114</f>
        <v>1774282.8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1465357.15</v>
      </c>
      <c r="I31" s="275">
        <f>'RAS-funkcijski'!E141</f>
        <v>1774282.8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38641.07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120280.54</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140440.57999999984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2750.28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137690.30000000002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291" zoomScale="110" zoomScaleNormal="110" workbookViewId="0">
      <selection activeCell="D294" sqref="D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1480287.8399999999</v>
      </c>
      <c r="E6" s="60">
        <f>E7+E43+E49+E82+E106+E125+E134+E140</f>
        <v>1641213.95</v>
      </c>
      <c r="F6" s="45">
        <f t="shared" ref="F6:F132" si="0">IF(D6&lt;&gt;0,IF(E6/D6&gt;=100,"&gt;&gt;100",E6/D6*100),"-")</f>
        <v>110.87127149541402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1346859.51</v>
      </c>
      <c r="E49" s="60">
        <f>E50+E53+E58+E61+E64+E68+E71+E74+E77</f>
        <v>1433846.41</v>
      </c>
      <c r="F49" s="45">
        <f t="shared" si="0"/>
        <v>106.45849840715755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1346859.51</v>
      </c>
      <c r="E68" s="60">
        <f t="shared" si="11"/>
        <v>1433846.41</v>
      </c>
      <c r="F68" s="45">
        <f t="shared" si="0"/>
        <v>106.45849840715755</v>
      </c>
    </row>
    <row r="69" spans="1:6" ht="12.75" customHeight="1" x14ac:dyDescent="0.2">
      <c r="A69" s="63" t="s">
        <v>141</v>
      </c>
      <c r="B69" s="64" t="s">
        <v>142</v>
      </c>
      <c r="C69" s="247" t="s">
        <v>141</v>
      </c>
      <c r="D69" s="194">
        <v>1346060.02</v>
      </c>
      <c r="E69" s="194">
        <v>1433246.41</v>
      </c>
      <c r="F69" s="45">
        <f t="shared" si="0"/>
        <v>106.47715471112498</v>
      </c>
    </row>
    <row r="70" spans="1:6" ht="24" x14ac:dyDescent="0.2">
      <c r="A70" s="63" t="s">
        <v>143</v>
      </c>
      <c r="B70" s="64" t="s">
        <v>144</v>
      </c>
      <c r="C70" s="247" t="s">
        <v>143</v>
      </c>
      <c r="D70" s="194">
        <v>799.49</v>
      </c>
      <c r="E70" s="194">
        <v>600</v>
      </c>
      <c r="F70" s="45">
        <f t="shared" si="0"/>
        <v>75.047842999912433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0.03</v>
      </c>
      <c r="E82" s="60">
        <f t="shared" si="15"/>
        <v>7.0000000000000007E-2</v>
      </c>
      <c r="F82" s="45">
        <f t="shared" si="0"/>
        <v>233.33333333333334</v>
      </c>
    </row>
    <row r="83" spans="1:6" ht="12.75" customHeight="1" x14ac:dyDescent="0.2">
      <c r="A83" s="63">
        <v>641</v>
      </c>
      <c r="B83" s="64" t="s">
        <v>169</v>
      </c>
      <c r="C83" s="247" t="s">
        <v>170</v>
      </c>
      <c r="D83" s="60">
        <f t="shared" ref="D83:E83" si="16">SUM(D84:D90)</f>
        <v>0.03</v>
      </c>
      <c r="E83" s="60">
        <f t="shared" si="16"/>
        <v>7.0000000000000007E-2</v>
      </c>
      <c r="F83" s="45">
        <f t="shared" si="0"/>
        <v>233.33333333333334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v>7.0000000000000007E-2</v>
      </c>
      <c r="F85" s="45">
        <f t="shared" si="0"/>
        <v>233.33333333333334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20678.669999999998</v>
      </c>
      <c r="E106" s="60">
        <f>E107+E112+E120+E124</f>
        <v>21851.37</v>
      </c>
      <c r="F106" s="45">
        <f t="shared" si="0"/>
        <v>105.67106104986443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20678.669999999998</v>
      </c>
      <c r="E112" s="60">
        <f t="shared" si="20"/>
        <v>21851.37</v>
      </c>
      <c r="F112" s="45">
        <f t="shared" si="0"/>
        <v>105.67106104986443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20678.669999999998</v>
      </c>
      <c r="E117" s="194">
        <v>21851.37</v>
      </c>
      <c r="F117" s="45">
        <f t="shared" si="0"/>
        <v>105.67106104986443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2176.9700000000003</v>
      </c>
      <c r="E125" s="60">
        <f t="shared" si="22"/>
        <v>8596.1299999999992</v>
      </c>
      <c r="F125" s="45">
        <f t="shared" si="0"/>
        <v>394.86671842055694</v>
      </c>
    </row>
    <row r="126" spans="1:6" ht="12.75" customHeight="1" x14ac:dyDescent="0.2">
      <c r="A126" s="63">
        <v>661</v>
      </c>
      <c r="B126" s="65" t="s">
        <v>255</v>
      </c>
      <c r="C126" s="247" t="s">
        <v>256</v>
      </c>
      <c r="D126" s="60">
        <f t="shared" ref="D126:E126" si="23">SUM(D127:D128)</f>
        <v>30.26</v>
      </c>
      <c r="E126" s="60">
        <f t="shared" si="23"/>
        <v>210.26</v>
      </c>
      <c r="F126" s="45">
        <f t="shared" si="0"/>
        <v>694.84467944481162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30.26</v>
      </c>
      <c r="E128" s="194">
        <v>210.26</v>
      </c>
      <c r="F128" s="45">
        <f t="shared" si="0"/>
        <v>694.84467944481162</v>
      </c>
    </row>
    <row r="129" spans="1:6" ht="36" x14ac:dyDescent="0.2">
      <c r="A129" s="63">
        <v>663</v>
      </c>
      <c r="B129" s="182" t="s">
        <v>261</v>
      </c>
      <c r="C129" s="247" t="s">
        <v>262</v>
      </c>
      <c r="D129" s="60">
        <f t="shared" ref="D129:E129" si="24">SUM(D130:D133)</f>
        <v>2146.71</v>
      </c>
      <c r="E129" s="60">
        <f t="shared" si="24"/>
        <v>8385.869999999999</v>
      </c>
      <c r="F129" s="45">
        <f t="shared" si="0"/>
        <v>390.63823245804036</v>
      </c>
    </row>
    <row r="130" spans="1:6" ht="12.75" customHeight="1" x14ac:dyDescent="0.2">
      <c r="A130" s="63">
        <v>6631</v>
      </c>
      <c r="B130" s="65" t="s">
        <v>263</v>
      </c>
      <c r="C130" s="247" t="s">
        <v>264</v>
      </c>
      <c r="D130" s="194">
        <v>1920</v>
      </c>
      <c r="E130" s="194">
        <v>1800</v>
      </c>
      <c r="F130" s="45">
        <f t="shared" si="0"/>
        <v>93.75</v>
      </c>
    </row>
    <row r="131" spans="1:6" ht="12.75" customHeight="1" x14ac:dyDescent="0.2">
      <c r="A131" s="63">
        <v>6632</v>
      </c>
      <c r="B131" s="182" t="s">
        <v>265</v>
      </c>
      <c r="C131" s="247" t="s">
        <v>266</v>
      </c>
      <c r="D131" s="194">
        <v>226.71</v>
      </c>
      <c r="E131" s="194">
        <v>6585.87</v>
      </c>
      <c r="F131" s="45">
        <f t="shared" si="0"/>
        <v>2904.9755193859996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110572.66</v>
      </c>
      <c r="E134" s="60">
        <f t="shared" si="25"/>
        <v>176919.97</v>
      </c>
      <c r="F134" s="45">
        <f t="shared" ref="F134:F229" si="26">IF(D134&lt;&gt;0,IF(E134/D134&gt;=100,"&gt;&gt;100",E134/D134*100),"-")</f>
        <v>160.00335887732103</v>
      </c>
    </row>
    <row r="135" spans="1:6" ht="24" x14ac:dyDescent="0.2">
      <c r="A135" s="63">
        <v>671</v>
      </c>
      <c r="B135" s="182" t="s">
        <v>273</v>
      </c>
      <c r="C135" s="247" t="s">
        <v>274</v>
      </c>
      <c r="D135" s="60">
        <f t="shared" ref="D135:E135" si="27">SUM(D136:D138)</f>
        <v>110572.66</v>
      </c>
      <c r="E135" s="60">
        <f t="shared" si="27"/>
        <v>176919.97</v>
      </c>
      <c r="F135" s="45">
        <f t="shared" si="26"/>
        <v>160.00335887732103</v>
      </c>
    </row>
    <row r="136" spans="1:6" ht="12.75" customHeight="1" x14ac:dyDescent="0.2">
      <c r="A136" s="63">
        <v>6711</v>
      </c>
      <c r="B136" s="65" t="s">
        <v>275</v>
      </c>
      <c r="C136" s="247" t="s">
        <v>276</v>
      </c>
      <c r="D136" s="194">
        <v>110572.66</v>
      </c>
      <c r="E136" s="194">
        <v>174010.84</v>
      </c>
      <c r="F136" s="45">
        <f t="shared" si="26"/>
        <v>157.37239205423836</v>
      </c>
    </row>
    <row r="137" spans="1:6" ht="24" x14ac:dyDescent="0.2">
      <c r="A137" s="63">
        <v>6712</v>
      </c>
      <c r="B137" s="182" t="s">
        <v>277</v>
      </c>
      <c r="C137" s="247" t="s">
        <v>278</v>
      </c>
      <c r="D137" s="194">
        <v>0</v>
      </c>
      <c r="E137" s="194">
        <v>2909.13</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1464191.3599999999</v>
      </c>
      <c r="E152" s="60">
        <f>E153+E164+E202+E221+E230+E262+E273</f>
        <v>1753285.7699999998</v>
      </c>
      <c r="F152" s="45">
        <f t="shared" si="26"/>
        <v>119.74430514328401</v>
      </c>
    </row>
    <row r="153" spans="1:6" ht="12.75" customHeight="1" x14ac:dyDescent="0.2">
      <c r="A153" s="63">
        <v>31</v>
      </c>
      <c r="B153" s="64" t="s">
        <v>308</v>
      </c>
      <c r="C153" s="247" t="s">
        <v>3</v>
      </c>
      <c r="D153" s="60">
        <f t="shared" ref="D153:E153" si="30">D154+D159+D160</f>
        <v>1341999.93</v>
      </c>
      <c r="E153" s="60">
        <f t="shared" si="30"/>
        <v>1554292.92</v>
      </c>
      <c r="F153" s="45">
        <f t="shared" si="26"/>
        <v>115.81915060159504</v>
      </c>
    </row>
    <row r="154" spans="1:6" ht="12.75" customHeight="1" x14ac:dyDescent="0.2">
      <c r="A154" s="63">
        <v>311</v>
      </c>
      <c r="B154" s="64" t="s">
        <v>309</v>
      </c>
      <c r="C154" s="247" t="s">
        <v>310</v>
      </c>
      <c r="D154" s="60">
        <f t="shared" ref="D154:E154" si="31">SUM(D155:D158)</f>
        <v>1109144.72</v>
      </c>
      <c r="E154" s="60">
        <f t="shared" si="31"/>
        <v>1284316.1100000001</v>
      </c>
      <c r="F154" s="45">
        <f t="shared" si="26"/>
        <v>115.79337545780322</v>
      </c>
    </row>
    <row r="155" spans="1:6" ht="12.75" customHeight="1" x14ac:dyDescent="0.2">
      <c r="A155" s="63">
        <v>3111</v>
      </c>
      <c r="B155" s="64" t="s">
        <v>311</v>
      </c>
      <c r="C155" s="247" t="s">
        <v>312</v>
      </c>
      <c r="D155" s="194">
        <v>1109144.72</v>
      </c>
      <c r="E155" s="194">
        <v>1284316.1100000001</v>
      </c>
      <c r="F155" s="45">
        <f t="shared" si="26"/>
        <v>115.79337545780322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49884.9</v>
      </c>
      <c r="E159" s="194">
        <v>58064.67</v>
      </c>
      <c r="F159" s="45">
        <f t="shared" si="26"/>
        <v>116.3972865536465</v>
      </c>
    </row>
    <row r="160" spans="1:6" ht="12.75" customHeight="1" x14ac:dyDescent="0.2">
      <c r="A160" s="63">
        <v>313</v>
      </c>
      <c r="B160" s="65" t="s">
        <v>321</v>
      </c>
      <c r="C160" s="247" t="s">
        <v>322</v>
      </c>
      <c r="D160" s="60">
        <f t="shared" ref="D160:E160" si="32">SUM(D161:D163)</f>
        <v>182970.31</v>
      </c>
      <c r="E160" s="60">
        <f t="shared" si="32"/>
        <v>211912.14</v>
      </c>
      <c r="F160" s="45">
        <f t="shared" si="26"/>
        <v>115.81777393283097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182970.31</v>
      </c>
      <c r="E162" s="194">
        <v>211912.14</v>
      </c>
      <c r="F162" s="45">
        <f t="shared" si="26"/>
        <v>115.81777393283097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121458.98000000001</v>
      </c>
      <c r="E164" s="60">
        <f>E165+E170+E178+E188+E189+E194</f>
        <v>127636.44999999998</v>
      </c>
      <c r="F164" s="45">
        <f t="shared" si="26"/>
        <v>105.08605456755851</v>
      </c>
    </row>
    <row r="165" spans="1:6" ht="12.75" customHeight="1" x14ac:dyDescent="0.2">
      <c r="A165" s="63">
        <v>321</v>
      </c>
      <c r="B165" s="64" t="s">
        <v>331</v>
      </c>
      <c r="C165" s="247" t="s">
        <v>332</v>
      </c>
      <c r="D165" s="60">
        <f t="shared" ref="D165:E165" si="33">SUM(D166:D169)</f>
        <v>30576.33</v>
      </c>
      <c r="E165" s="60">
        <f t="shared" si="33"/>
        <v>26975.850000000002</v>
      </c>
      <c r="F165" s="45">
        <f t="shared" si="26"/>
        <v>88.224616885021845</v>
      </c>
    </row>
    <row r="166" spans="1:6" ht="12.75" customHeight="1" x14ac:dyDescent="0.2">
      <c r="A166" s="63">
        <v>3211</v>
      </c>
      <c r="B166" s="64" t="s">
        <v>333</v>
      </c>
      <c r="C166" s="247" t="s">
        <v>334</v>
      </c>
      <c r="D166" s="194">
        <v>10090.93</v>
      </c>
      <c r="E166" s="194">
        <v>7696.45</v>
      </c>
      <c r="F166" s="45">
        <f t="shared" si="26"/>
        <v>76.270968087183249</v>
      </c>
    </row>
    <row r="167" spans="1:6" ht="12.75" customHeight="1" x14ac:dyDescent="0.2">
      <c r="A167" s="63">
        <v>3212</v>
      </c>
      <c r="B167" s="64" t="s">
        <v>335</v>
      </c>
      <c r="C167" s="247" t="s">
        <v>336</v>
      </c>
      <c r="D167" s="194">
        <v>19618.400000000001</v>
      </c>
      <c r="E167" s="194">
        <v>18381.900000000001</v>
      </c>
      <c r="F167" s="45">
        <f t="shared" si="26"/>
        <v>93.697243404151209</v>
      </c>
    </row>
    <row r="168" spans="1:6" ht="12.75" customHeight="1" x14ac:dyDescent="0.2">
      <c r="A168" s="63">
        <v>3213</v>
      </c>
      <c r="B168" s="64" t="s">
        <v>337</v>
      </c>
      <c r="C168" s="247" t="s">
        <v>338</v>
      </c>
      <c r="D168" s="194">
        <v>445</v>
      </c>
      <c r="E168" s="194">
        <v>370</v>
      </c>
      <c r="F168" s="45">
        <f t="shared" si="26"/>
        <v>83.146067415730343</v>
      </c>
    </row>
    <row r="169" spans="1:6" ht="12.75" customHeight="1" x14ac:dyDescent="0.2">
      <c r="A169" s="63">
        <v>3214</v>
      </c>
      <c r="B169" s="64" t="s">
        <v>339</v>
      </c>
      <c r="C169" s="247" t="s">
        <v>340</v>
      </c>
      <c r="D169" s="194">
        <v>422</v>
      </c>
      <c r="E169" s="194">
        <v>527.5</v>
      </c>
      <c r="F169" s="45">
        <f t="shared" si="26"/>
        <v>125</v>
      </c>
    </row>
    <row r="170" spans="1:6" ht="12.75" customHeight="1" x14ac:dyDescent="0.2">
      <c r="A170" s="63">
        <v>322</v>
      </c>
      <c r="B170" s="64" t="s">
        <v>341</v>
      </c>
      <c r="C170" s="247" t="s">
        <v>342</v>
      </c>
      <c r="D170" s="60">
        <f t="shared" ref="D170:E170" si="34">SUM(D171:D177)</f>
        <v>51822.720000000001</v>
      </c>
      <c r="E170" s="60">
        <f t="shared" si="34"/>
        <v>54597.899999999994</v>
      </c>
      <c r="F170" s="45">
        <f t="shared" si="26"/>
        <v>105.35514152865768</v>
      </c>
    </row>
    <row r="171" spans="1:6" ht="12.75" customHeight="1" x14ac:dyDescent="0.2">
      <c r="A171" s="63">
        <v>3221</v>
      </c>
      <c r="B171" s="64" t="s">
        <v>343</v>
      </c>
      <c r="C171" s="247" t="s">
        <v>344</v>
      </c>
      <c r="D171" s="194">
        <v>24905.15</v>
      </c>
      <c r="E171" s="194">
        <v>17935</v>
      </c>
      <c r="F171" s="45">
        <f t="shared" si="26"/>
        <v>72.013218149659806</v>
      </c>
    </row>
    <row r="172" spans="1:6" ht="12.75" customHeight="1" x14ac:dyDescent="0.2">
      <c r="A172" s="63">
        <v>3222</v>
      </c>
      <c r="B172" s="64" t="s">
        <v>345</v>
      </c>
      <c r="C172" s="247" t="s">
        <v>346</v>
      </c>
      <c r="D172" s="194">
        <v>0</v>
      </c>
      <c r="E172" s="194">
        <v>17.87</v>
      </c>
      <c r="F172" s="45" t="str">
        <f t="shared" si="26"/>
        <v>-</v>
      </c>
    </row>
    <row r="173" spans="1:6" ht="12.75" customHeight="1" x14ac:dyDescent="0.2">
      <c r="A173" s="63">
        <v>3223</v>
      </c>
      <c r="B173" s="65" t="s">
        <v>347</v>
      </c>
      <c r="C173" s="247" t="s">
        <v>348</v>
      </c>
      <c r="D173" s="194">
        <v>18230.64</v>
      </c>
      <c r="E173" s="194">
        <v>17772.27</v>
      </c>
      <c r="F173" s="45">
        <f t="shared" si="26"/>
        <v>97.485716354445046</v>
      </c>
    </row>
    <row r="174" spans="1:6" ht="12.75" customHeight="1" x14ac:dyDescent="0.2">
      <c r="A174" s="63">
        <v>3224</v>
      </c>
      <c r="B174" s="65" t="s">
        <v>349</v>
      </c>
      <c r="C174" s="247" t="s">
        <v>350</v>
      </c>
      <c r="D174" s="194">
        <v>7817.96</v>
      </c>
      <c r="E174" s="194">
        <v>7487.49</v>
      </c>
      <c r="F174" s="45">
        <f t="shared" si="26"/>
        <v>95.772938208944524</v>
      </c>
    </row>
    <row r="175" spans="1:6" ht="12.75" customHeight="1" x14ac:dyDescent="0.2">
      <c r="A175" s="63">
        <v>3225</v>
      </c>
      <c r="B175" s="65" t="s">
        <v>351</v>
      </c>
      <c r="C175" s="247" t="s">
        <v>352</v>
      </c>
      <c r="D175" s="194">
        <v>69.510000000000005</v>
      </c>
      <c r="E175" s="194">
        <v>10307</v>
      </c>
      <c r="F175" s="45" t="str">
        <f t="shared" si="26"/>
        <v>&gt;&gt;100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799.46</v>
      </c>
      <c r="E177" s="194">
        <v>1078.27</v>
      </c>
      <c r="F177" s="45">
        <f t="shared" si="26"/>
        <v>134.87479048357639</v>
      </c>
    </row>
    <row r="178" spans="1:6" ht="12.75" customHeight="1" x14ac:dyDescent="0.2">
      <c r="A178" s="63">
        <v>323</v>
      </c>
      <c r="B178" s="65" t="s">
        <v>357</v>
      </c>
      <c r="C178" s="247" t="s">
        <v>358</v>
      </c>
      <c r="D178" s="60">
        <f t="shared" ref="D178:E178" si="35">SUM(D179:D187)</f>
        <v>35085.83</v>
      </c>
      <c r="E178" s="60">
        <f t="shared" si="35"/>
        <v>41254.329999999994</v>
      </c>
      <c r="F178" s="45">
        <f t="shared" si="26"/>
        <v>117.58117165818791</v>
      </c>
    </row>
    <row r="179" spans="1:6" ht="12.75" customHeight="1" x14ac:dyDescent="0.2">
      <c r="A179" s="63">
        <v>3231</v>
      </c>
      <c r="B179" s="65" t="s">
        <v>359</v>
      </c>
      <c r="C179" s="247" t="s">
        <v>360</v>
      </c>
      <c r="D179" s="194">
        <v>1716.71</v>
      </c>
      <c r="E179" s="194">
        <v>1740.49</v>
      </c>
      <c r="F179" s="45">
        <f t="shared" si="26"/>
        <v>101.38520775203732</v>
      </c>
    </row>
    <row r="180" spans="1:6" ht="12.75" customHeight="1" x14ac:dyDescent="0.2">
      <c r="A180" s="63">
        <v>3232</v>
      </c>
      <c r="B180" s="65" t="s">
        <v>361</v>
      </c>
      <c r="C180" s="247" t="s">
        <v>362</v>
      </c>
      <c r="D180" s="194">
        <v>3195.3</v>
      </c>
      <c r="E180" s="194">
        <v>778.21</v>
      </c>
      <c r="F180" s="45">
        <f t="shared" si="26"/>
        <v>24.354833661940976</v>
      </c>
    </row>
    <row r="181" spans="1:6" ht="12.75" customHeight="1" x14ac:dyDescent="0.2">
      <c r="A181" s="63">
        <v>3233</v>
      </c>
      <c r="B181" s="65" t="s">
        <v>363</v>
      </c>
      <c r="C181" s="247" t="s">
        <v>364</v>
      </c>
      <c r="D181" s="194">
        <v>0</v>
      </c>
      <c r="E181" s="194">
        <v>920</v>
      </c>
      <c r="F181" s="45" t="str">
        <f t="shared" si="26"/>
        <v>-</v>
      </c>
    </row>
    <row r="182" spans="1:6" ht="12.75" customHeight="1" x14ac:dyDescent="0.2">
      <c r="A182" s="63">
        <v>3234</v>
      </c>
      <c r="B182" s="65" t="s">
        <v>365</v>
      </c>
      <c r="C182" s="247" t="s">
        <v>366</v>
      </c>
      <c r="D182" s="194">
        <v>7291.89</v>
      </c>
      <c r="E182" s="194">
        <v>7507.86</v>
      </c>
      <c r="F182" s="45">
        <f t="shared" si="26"/>
        <v>102.96178357051463</v>
      </c>
    </row>
    <row r="183" spans="1:6" ht="12.75" customHeight="1" x14ac:dyDescent="0.2">
      <c r="A183" s="63">
        <v>3235</v>
      </c>
      <c r="B183" s="64" t="s">
        <v>367</v>
      </c>
      <c r="C183" s="247" t="s">
        <v>368</v>
      </c>
      <c r="D183" s="194">
        <v>0</v>
      </c>
      <c r="E183" s="194">
        <v>278.7</v>
      </c>
      <c r="F183" s="45" t="str">
        <f t="shared" si="26"/>
        <v>-</v>
      </c>
    </row>
    <row r="184" spans="1:6" ht="12.75" customHeight="1" x14ac:dyDescent="0.2">
      <c r="A184" s="63">
        <v>3236</v>
      </c>
      <c r="B184" s="64" t="s">
        <v>369</v>
      </c>
      <c r="C184" s="247" t="s">
        <v>370</v>
      </c>
      <c r="D184" s="194">
        <v>2707.59</v>
      </c>
      <c r="E184" s="194">
        <v>2720</v>
      </c>
      <c r="F184" s="45">
        <f t="shared" si="26"/>
        <v>100.45834118164123</v>
      </c>
    </row>
    <row r="185" spans="1:6" ht="12.75" customHeight="1" x14ac:dyDescent="0.2">
      <c r="A185" s="63">
        <v>3237</v>
      </c>
      <c r="B185" s="64" t="s">
        <v>371</v>
      </c>
      <c r="C185" s="247" t="s">
        <v>372</v>
      </c>
      <c r="D185" s="194">
        <v>182.59</v>
      </c>
      <c r="E185" s="194">
        <v>323.23</v>
      </c>
      <c r="F185" s="45">
        <f t="shared" si="26"/>
        <v>177.02502875294377</v>
      </c>
    </row>
    <row r="186" spans="1:6" ht="12.75" customHeight="1" x14ac:dyDescent="0.2">
      <c r="A186" s="63">
        <v>3238</v>
      </c>
      <c r="B186" s="64" t="s">
        <v>373</v>
      </c>
      <c r="C186" s="247" t="s">
        <v>374</v>
      </c>
      <c r="D186" s="194">
        <v>10911.35</v>
      </c>
      <c r="E186" s="194">
        <v>15062.46</v>
      </c>
      <c r="F186" s="45">
        <f t="shared" si="26"/>
        <v>138.04396339591344</v>
      </c>
    </row>
    <row r="187" spans="1:6" ht="12.75" customHeight="1" x14ac:dyDescent="0.2">
      <c r="A187" s="63">
        <v>3239</v>
      </c>
      <c r="B187" s="64" t="s">
        <v>375</v>
      </c>
      <c r="C187" s="247" t="s">
        <v>376</v>
      </c>
      <c r="D187" s="194">
        <v>9080.4</v>
      </c>
      <c r="E187" s="194">
        <v>11923.38</v>
      </c>
      <c r="F187" s="45">
        <f t="shared" si="26"/>
        <v>131.30897317298798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3974.1000000000004</v>
      </c>
      <c r="E194" s="60">
        <f t="shared" si="36"/>
        <v>4808.3700000000008</v>
      </c>
      <c r="F194" s="45">
        <f t="shared" si="26"/>
        <v>120.99267758737828</v>
      </c>
    </row>
    <row r="195" spans="1:6" ht="12.75" customHeight="1" x14ac:dyDescent="0.2">
      <c r="A195" s="63">
        <v>3291</v>
      </c>
      <c r="B195" s="183" t="s">
        <v>391</v>
      </c>
      <c r="C195" s="247" t="s">
        <v>392</v>
      </c>
      <c r="D195" s="194">
        <v>100</v>
      </c>
      <c r="E195" s="194">
        <v>140</v>
      </c>
      <c r="F195" s="45">
        <f t="shared" si="26"/>
        <v>140</v>
      </c>
    </row>
    <row r="196" spans="1:6" ht="12.75" customHeight="1" x14ac:dyDescent="0.2">
      <c r="A196" s="63">
        <v>3292</v>
      </c>
      <c r="B196" s="64" t="s">
        <v>393</v>
      </c>
      <c r="C196" s="247" t="s">
        <v>394</v>
      </c>
      <c r="D196" s="194">
        <v>2640.46</v>
      </c>
      <c r="E196" s="194">
        <v>2628.46</v>
      </c>
      <c r="F196" s="45">
        <f t="shared" si="26"/>
        <v>99.545533732758685</v>
      </c>
    </row>
    <row r="197" spans="1:6" ht="12.75" customHeight="1" x14ac:dyDescent="0.2">
      <c r="A197" s="63">
        <v>3293</v>
      </c>
      <c r="B197" s="64" t="s">
        <v>395</v>
      </c>
      <c r="C197" s="247" t="s">
        <v>396</v>
      </c>
      <c r="D197" s="194">
        <v>650.07000000000005</v>
      </c>
      <c r="E197" s="194">
        <v>311.51</v>
      </c>
      <c r="F197" s="45">
        <f t="shared" si="26"/>
        <v>47.9194548279416</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0</v>
      </c>
      <c r="E199" s="194">
        <v>366.46</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548.57000000000005</v>
      </c>
      <c r="E201" s="194">
        <v>1321.94</v>
      </c>
      <c r="F201" s="45">
        <f t="shared" si="26"/>
        <v>240.9792733835244</v>
      </c>
    </row>
    <row r="202" spans="1:6" ht="12.75" customHeight="1" x14ac:dyDescent="0.2">
      <c r="A202" s="63">
        <v>34</v>
      </c>
      <c r="B202" s="183" t="s">
        <v>405</v>
      </c>
      <c r="C202" s="247" t="s">
        <v>406</v>
      </c>
      <c r="D202" s="60">
        <f t="shared" ref="D202:E202" si="37">D203+D208+D216</f>
        <v>700.95</v>
      </c>
      <c r="E202" s="60">
        <f t="shared" si="37"/>
        <v>730</v>
      </c>
      <c r="F202" s="45">
        <f t="shared" si="26"/>
        <v>104.14437549040588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700.95</v>
      </c>
      <c r="E216" s="60">
        <f t="shared" si="40"/>
        <v>730</v>
      </c>
      <c r="F216" s="45">
        <f t="shared" si="26"/>
        <v>104.14437549040588</v>
      </c>
    </row>
    <row r="217" spans="1:6" ht="12.75" customHeight="1" x14ac:dyDescent="0.2">
      <c r="A217" s="63">
        <v>3431</v>
      </c>
      <c r="B217" s="182" t="s">
        <v>435</v>
      </c>
      <c r="C217" s="247" t="s">
        <v>436</v>
      </c>
      <c r="D217" s="194">
        <v>700.95</v>
      </c>
      <c r="E217" s="194">
        <v>730</v>
      </c>
      <c r="F217" s="45">
        <f t="shared" si="26"/>
        <v>104.14437549040588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800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800</v>
      </c>
      <c r="F257" s="45" t="str">
        <f t="shared" si="53"/>
        <v>-</v>
      </c>
    </row>
    <row r="258" spans="1:6" ht="12.75" customHeight="1" x14ac:dyDescent="0.2">
      <c r="A258" s="63" t="s">
        <v>512</v>
      </c>
      <c r="B258" s="64" t="s">
        <v>159</v>
      </c>
      <c r="C258" s="247" t="s">
        <v>512</v>
      </c>
      <c r="D258" s="194">
        <v>0</v>
      </c>
      <c r="E258" s="194">
        <v>800</v>
      </c>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69800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69800</v>
      </c>
      <c r="F269" s="45" t="str">
        <f t="shared" ref="F269:F272" si="59">IF(D269&lt;&gt;0,IF(E269/D269&gt;=100,"&gt;&gt;100",E269/D269*100),"-")</f>
        <v>-</v>
      </c>
    </row>
    <row r="270" spans="1:6" ht="12.75" customHeight="1" x14ac:dyDescent="0.2">
      <c r="A270" s="63">
        <v>3721</v>
      </c>
      <c r="B270" s="65" t="s">
        <v>532</v>
      </c>
      <c r="C270" s="247" t="s">
        <v>533</v>
      </c>
      <c r="D270" s="194">
        <v>0</v>
      </c>
      <c r="E270" s="194">
        <v>69800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31.5</v>
      </c>
      <c r="E273" s="60">
        <f t="shared" si="60"/>
        <v>26.4</v>
      </c>
      <c r="F273" s="45">
        <f t="shared" ref="F273:F277" si="61">IF(D273&lt;&gt;0,IF(E273/D273&gt;=100,"&gt;&gt;100",E273/D273*100),"-")</f>
        <v>83.809523809523796</v>
      </c>
    </row>
    <row r="274" spans="1:6" ht="12.75" customHeight="1" x14ac:dyDescent="0.2">
      <c r="A274" s="63">
        <v>381</v>
      </c>
      <c r="B274" s="64" t="s">
        <v>540</v>
      </c>
      <c r="C274" s="247" t="s">
        <v>541</v>
      </c>
      <c r="D274" s="60">
        <f t="shared" ref="D274:E274" si="62">SUM(D275:D277)</f>
        <v>31.5</v>
      </c>
      <c r="E274" s="60">
        <f t="shared" si="62"/>
        <v>26.4</v>
      </c>
      <c r="F274" s="45">
        <f t="shared" si="61"/>
        <v>83.809523809523796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31.5</v>
      </c>
      <c r="E276" s="194">
        <v>26.4</v>
      </c>
      <c r="F276" s="45">
        <f t="shared" si="61"/>
        <v>83.809523809523796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1464191.3599999999</v>
      </c>
      <c r="E299" s="60">
        <f>E152-E297+E298</f>
        <v>1753285.7699999998</v>
      </c>
      <c r="F299" s="45">
        <f t="shared" si="68"/>
        <v>119.74430514328401</v>
      </c>
    </row>
    <row r="300" spans="1:6" ht="12.75" customHeight="1" x14ac:dyDescent="0.2">
      <c r="A300" s="63" t="s">
        <v>581</v>
      </c>
      <c r="B300" s="64" t="s">
        <v>592</v>
      </c>
      <c r="C300" s="247" t="s">
        <v>593</v>
      </c>
      <c r="D300" s="60">
        <f>IF(D6&gt;=D299,D6-D299,0)</f>
        <v>16096.479999999981</v>
      </c>
      <c r="E300" s="60">
        <f>IF(E6&gt;=E299,E6-E299,0)</f>
        <v>0</v>
      </c>
      <c r="F300" s="45">
        <f t="shared" si="68"/>
        <v>0</v>
      </c>
    </row>
    <row r="301" spans="1:6" ht="12.75" customHeight="1" x14ac:dyDescent="0.2">
      <c r="A301" s="63" t="s">
        <v>581</v>
      </c>
      <c r="B301" s="64" t="s">
        <v>594</v>
      </c>
      <c r="C301" s="247" t="s">
        <v>595</v>
      </c>
      <c r="D301" s="60">
        <f>IF(D299&gt;=D6,D299-D6,0)</f>
        <v>0</v>
      </c>
      <c r="E301" s="60">
        <f>IF(E299&gt;=E6,E299-E6,0)</f>
        <v>112071.81999999983</v>
      </c>
      <c r="F301" s="45" t="str">
        <f t="shared" si="68"/>
        <v>-</v>
      </c>
    </row>
    <row r="302" spans="1:6" ht="12.75" customHeight="1" x14ac:dyDescent="0.2">
      <c r="A302" s="63">
        <v>92211</v>
      </c>
      <c r="B302" s="64" t="s">
        <v>596</v>
      </c>
      <c r="C302" s="247" t="s">
        <v>597</v>
      </c>
      <c r="D302" s="194">
        <v>9830.86</v>
      </c>
      <c r="E302" s="194">
        <v>25701.14</v>
      </c>
      <c r="F302" s="45">
        <f t="shared" si="68"/>
        <v>261.4332825408967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127710.25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1165.79</v>
      </c>
      <c r="E360" s="60">
        <f t="shared" si="86"/>
        <v>20997.030000000002</v>
      </c>
      <c r="F360" s="45">
        <f t="shared" si="72"/>
        <v>1801.098825689018</v>
      </c>
    </row>
    <row r="361" spans="1:6" ht="12.75" customHeight="1" x14ac:dyDescent="0.2">
      <c r="A361" s="63">
        <v>41</v>
      </c>
      <c r="B361" s="64" t="s">
        <v>713</v>
      </c>
      <c r="C361" s="247" t="s">
        <v>714</v>
      </c>
      <c r="D361" s="60">
        <f t="shared" ref="D361:E361" si="87">D362+D366</f>
        <v>0</v>
      </c>
      <c r="E361" s="60">
        <f t="shared" si="87"/>
        <v>1409.13</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1409.13</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1409.13</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1165.79</v>
      </c>
      <c r="E373" s="60">
        <f t="shared" si="90"/>
        <v>19587.900000000001</v>
      </c>
      <c r="F373" s="45">
        <f t="shared" si="72"/>
        <v>1680.2254265347963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17020</v>
      </c>
      <c r="F379" s="45" t="str">
        <f t="shared" si="72"/>
        <v>-</v>
      </c>
    </row>
    <row r="380" spans="1:6" ht="12.75" customHeight="1" x14ac:dyDescent="0.2">
      <c r="A380" s="63">
        <v>4221</v>
      </c>
      <c r="B380" s="64" t="s">
        <v>647</v>
      </c>
      <c r="C380" s="247" t="s">
        <v>739</v>
      </c>
      <c r="D380" s="194">
        <v>0</v>
      </c>
      <c r="E380" s="194">
        <v>17020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1165.79</v>
      </c>
      <c r="E393" s="60">
        <f t="shared" si="94"/>
        <v>2567.9</v>
      </c>
      <c r="F393" s="45">
        <f t="shared" si="72"/>
        <v>220.27123238319081</v>
      </c>
    </row>
    <row r="394" spans="1:6" ht="12.75" customHeight="1" x14ac:dyDescent="0.2">
      <c r="A394" s="63">
        <v>4241</v>
      </c>
      <c r="B394" s="64" t="s">
        <v>756</v>
      </c>
      <c r="C394" s="247" t="s">
        <v>757</v>
      </c>
      <c r="D394" s="194">
        <v>1165.79</v>
      </c>
      <c r="E394" s="194">
        <v>2567.9</v>
      </c>
      <c r="F394" s="45">
        <f t="shared" si="72"/>
        <v>220.27123238319081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1165.79</v>
      </c>
      <c r="E418" s="60">
        <f t="shared" si="102"/>
        <v>20997.030000000002</v>
      </c>
      <c r="F418" s="45">
        <f t="shared" si="72"/>
        <v>1801.098825689018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11816.93</v>
      </c>
      <c r="E420" s="194">
        <v>11956.52</v>
      </c>
      <c r="F420" s="45">
        <f t="shared" si="72"/>
        <v>101.18127127773458</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1480287.8399999999</v>
      </c>
      <c r="E422" s="60">
        <f>E6+E308</f>
        <v>1641213.95</v>
      </c>
      <c r="F422" s="45">
        <f t="shared" si="72"/>
        <v>110.87127149541402</v>
      </c>
    </row>
    <row r="423" spans="1:6" ht="12.75" customHeight="1" x14ac:dyDescent="0.2">
      <c r="A423" s="63" t="s">
        <v>581</v>
      </c>
      <c r="B423" s="64" t="s">
        <v>804</v>
      </c>
      <c r="C423" s="247" t="s">
        <v>805</v>
      </c>
      <c r="D423" s="60">
        <f t="shared" ref="D423:E423" si="103">D299+D360</f>
        <v>1465357.15</v>
      </c>
      <c r="E423" s="60">
        <f t="shared" si="103"/>
        <v>1774282.7999999998</v>
      </c>
      <c r="F423" s="45">
        <f t="shared" si="72"/>
        <v>121.08193555407294</v>
      </c>
    </row>
    <row r="424" spans="1:6" ht="12.75" customHeight="1" x14ac:dyDescent="0.2">
      <c r="A424" s="63" t="s">
        <v>581</v>
      </c>
      <c r="B424" s="64" t="s">
        <v>806</v>
      </c>
      <c r="C424" s="247" t="s">
        <v>807</v>
      </c>
      <c r="D424" s="60">
        <f t="shared" ref="D424:E424" si="104">IF(D422&gt;=D423,D422-D423,0)</f>
        <v>14930.689999999944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133068.84999999986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13744.619999999999</v>
      </c>
      <c r="F426" s="45" t="str">
        <f t="shared" si="72"/>
        <v>-</v>
      </c>
    </row>
    <row r="427" spans="1:6" ht="12.75" customHeight="1" x14ac:dyDescent="0.2">
      <c r="A427" s="251" t="s">
        <v>810</v>
      </c>
      <c r="B427" s="64" t="s">
        <v>813</v>
      </c>
      <c r="C427" s="252" t="s">
        <v>814</v>
      </c>
      <c r="D427" s="60">
        <f t="shared" ref="D427:E427" si="107">IF(D303-D302+D420-D419&gt;=0,D303-D302+D420-D419,0)</f>
        <v>1986.0699999999997</v>
      </c>
      <c r="E427" s="60">
        <f t="shared" si="107"/>
        <v>0</v>
      </c>
      <c r="F427" s="45">
        <f t="shared" si="72"/>
        <v>0</v>
      </c>
    </row>
    <row r="428" spans="1:6" ht="24" x14ac:dyDescent="0.2">
      <c r="A428" s="249" t="s">
        <v>815</v>
      </c>
      <c r="B428" s="243" t="s">
        <v>816</v>
      </c>
      <c r="C428" s="250" t="s">
        <v>817</v>
      </c>
      <c r="D428" s="81">
        <f t="shared" ref="D428:E428" si="108">D304+D421</f>
        <v>0</v>
      </c>
      <c r="E428" s="81">
        <f t="shared" si="108"/>
        <v>127710.25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1480287.8399999999</v>
      </c>
      <c r="E643" s="60">
        <f>E422+E430</f>
        <v>1641213.95</v>
      </c>
      <c r="F643" s="45">
        <f t="shared" si="109"/>
        <v>110.87127149541402</v>
      </c>
    </row>
    <row r="644" spans="1:6" ht="12.75" customHeight="1" x14ac:dyDescent="0.2">
      <c r="A644" s="63" t="s">
        <v>581</v>
      </c>
      <c r="B644" s="64" t="s">
        <v>1237</v>
      </c>
      <c r="C644" s="247" t="s">
        <v>1238</v>
      </c>
      <c r="D644" s="60">
        <f>D423+D535</f>
        <v>1465357.15</v>
      </c>
      <c r="E644" s="60">
        <f>E423+E535</f>
        <v>1774282.7999999998</v>
      </c>
      <c r="F644" s="45">
        <f t="shared" si="109"/>
        <v>121.08193555407294</v>
      </c>
    </row>
    <row r="645" spans="1:6" ht="12.75" customHeight="1" x14ac:dyDescent="0.2">
      <c r="A645" s="63" t="s">
        <v>581</v>
      </c>
      <c r="B645" s="64" t="s">
        <v>1239</v>
      </c>
      <c r="C645" s="247" t="s">
        <v>1240</v>
      </c>
      <c r="D645" s="60">
        <f t="shared" ref="D645:E645" si="163">IF(D643&gt;=D644,D643-D644,0)</f>
        <v>14930.689999999944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133068.84999999986</v>
      </c>
      <c r="F646" s="45" t="str">
        <f t="shared" si="109"/>
        <v>-</v>
      </c>
    </row>
    <row r="647" spans="1:6" ht="24" x14ac:dyDescent="0.2">
      <c r="A647" s="251" t="s">
        <v>1243</v>
      </c>
      <c r="B647" s="64" t="s">
        <v>1244</v>
      </c>
      <c r="C647" s="252" t="s">
        <v>1243</v>
      </c>
      <c r="D647" s="60">
        <f>IF(D426-D427+D641-D642&gt;=0,D426-D427+D641-D642,0)</f>
        <v>0</v>
      </c>
      <c r="E647" s="60">
        <f>IF(E426-E427+E641-E642&gt;=0,E426-E427+E641-E642,0)</f>
        <v>13744.619999999999</v>
      </c>
      <c r="F647" s="45" t="str">
        <f t="shared" si="109"/>
        <v>-</v>
      </c>
    </row>
    <row r="648" spans="1:6" ht="24" x14ac:dyDescent="0.2">
      <c r="A648" s="251" t="s">
        <v>1245</v>
      </c>
      <c r="B648" s="64" t="s">
        <v>1246</v>
      </c>
      <c r="C648" s="252" t="s">
        <v>1245</v>
      </c>
      <c r="D648" s="60">
        <f>IF(D427-D426+D642-D641&gt;=0,D427-D426+D642-D641,0)</f>
        <v>1986.0699999999997</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12944.619999999944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119324.22999999986</v>
      </c>
      <c r="F650" s="45" t="str">
        <f t="shared" si="109"/>
        <v>-</v>
      </c>
    </row>
    <row r="651" spans="1:6" ht="24" x14ac:dyDescent="0.2">
      <c r="A651" s="249" t="s">
        <v>1251</v>
      </c>
      <c r="B651" s="184" t="s">
        <v>1252</v>
      </c>
      <c r="C651" s="250" t="s">
        <v>1251</v>
      </c>
      <c r="D651" s="196">
        <v>113134.5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1941.36</v>
      </c>
      <c r="E653" s="194">
        <v>16011.41</v>
      </c>
      <c r="F653" s="45">
        <f t="shared" ref="F653:F740" si="167">IF(D653&lt;&gt;0,IF(E653/D653&gt;=100,"&gt;&gt;100",E653/D653*100),"-")</f>
        <v>824.75223554621505</v>
      </c>
    </row>
    <row r="654" spans="1:6" ht="12.75" customHeight="1" x14ac:dyDescent="0.2">
      <c r="A654" s="63" t="s">
        <v>1256</v>
      </c>
      <c r="B654" s="64" t="s">
        <v>1257</v>
      </c>
      <c r="C654" s="247" t="s">
        <v>1256</v>
      </c>
      <c r="D654" s="194">
        <v>149874</v>
      </c>
      <c r="E654" s="194">
        <v>195809.98</v>
      </c>
      <c r="F654" s="45">
        <f t="shared" si="167"/>
        <v>130.64973244191788</v>
      </c>
    </row>
    <row r="655" spans="1:6" ht="12.75" customHeight="1" x14ac:dyDescent="0.2">
      <c r="A655" s="63" t="s">
        <v>1258</v>
      </c>
      <c r="B655" s="64" t="s">
        <v>1259</v>
      </c>
      <c r="C655" s="247" t="s">
        <v>1258</v>
      </c>
      <c r="D655" s="194">
        <v>135803.95000000001</v>
      </c>
      <c r="E655" s="194">
        <v>197647.49</v>
      </c>
      <c r="F655" s="45">
        <f t="shared" si="167"/>
        <v>145.53883741967738</v>
      </c>
    </row>
    <row r="656" spans="1:6" ht="24" x14ac:dyDescent="0.2">
      <c r="A656" s="63">
        <v>11</v>
      </c>
      <c r="B656" s="64" t="s">
        <v>1260</v>
      </c>
      <c r="C656" s="247" t="s">
        <v>1261</v>
      </c>
      <c r="D656" s="60">
        <f t="shared" ref="D656:E656" si="168">+D653+D654-D655</f>
        <v>16011.409999999974</v>
      </c>
      <c r="E656" s="60">
        <f t="shared" si="168"/>
        <v>14173.900000000023</v>
      </c>
      <c r="F656" s="45">
        <f t="shared" si="167"/>
        <v>88.523746503275135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59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39</v>
      </c>
      <c r="F660" s="45">
        <f t="shared" si="167"/>
        <v>102.63157894736842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1346060.02</v>
      </c>
      <c r="E683" s="192">
        <v>1433246.41</v>
      </c>
      <c r="F683" s="71">
        <f t="shared" si="167"/>
        <v>106.47715471112498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799.49</v>
      </c>
      <c r="E685" s="194">
        <v>600</v>
      </c>
      <c r="F685" s="45">
        <f t="shared" si="167"/>
        <v>75.047842999912433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12096</v>
      </c>
      <c r="E724" s="192">
        <v>11872</v>
      </c>
      <c r="F724" s="71">
        <f t="shared" si="167"/>
        <v>98.148148148148152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3305.52</v>
      </c>
      <c r="F732" s="71">
        <f t="shared" si="167"/>
        <v>143.72513468035427</v>
      </c>
    </row>
    <row r="733" spans="1:6" ht="12.75" customHeight="1" x14ac:dyDescent="0.2">
      <c r="A733" s="70">
        <v>31215</v>
      </c>
      <c r="B733" s="65" t="s">
        <v>1395</v>
      </c>
      <c r="C733" s="278" t="s">
        <v>1396</v>
      </c>
      <c r="D733" s="192">
        <v>3849.4</v>
      </c>
      <c r="E733" s="192">
        <v>5674.75</v>
      </c>
      <c r="F733" s="71">
        <f t="shared" si="167"/>
        <v>147.41907829791657</v>
      </c>
    </row>
    <row r="734" spans="1:6" ht="12.75" customHeight="1" x14ac:dyDescent="0.2">
      <c r="A734" s="70">
        <v>32121</v>
      </c>
      <c r="B734" s="65" t="s">
        <v>1397</v>
      </c>
      <c r="C734" s="278" t="s">
        <v>1398</v>
      </c>
      <c r="D734" s="192">
        <v>19618.400000000001</v>
      </c>
      <c r="E734" s="192">
        <v>18381.900000000001</v>
      </c>
      <c r="F734" s="71">
        <f t="shared" si="167"/>
        <v>93.697243404151209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2707.59</v>
      </c>
      <c r="E736" s="194">
        <v>2720</v>
      </c>
      <c r="F736" s="45">
        <f t="shared" si="167"/>
        <v>100.45834118164123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182.59</v>
      </c>
      <c r="E738" s="194">
        <v>228.23</v>
      </c>
      <c r="F738" s="45">
        <f t="shared" si="167"/>
        <v>124.99589243660661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69800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110" zoomScaleNormal="110" workbookViewId="0">
      <selection activeCell="D257" sqref="D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622658.66000000015</v>
      </c>
      <c r="E6" s="180">
        <f t="shared" si="0"/>
        <v>620008.04000000015</v>
      </c>
      <c r="F6" s="181">
        <f t="shared" ref="F6:F298" si="1">IF(D6&gt;0,IF(E6/D6&gt;=100,"&gt;&gt;100",E6/D6*100),"-")</f>
        <v>99.574306089310639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489433.50000000012</v>
      </c>
      <c r="E7" s="79">
        <f t="shared" si="2"/>
        <v>471181.44000000018</v>
      </c>
      <c r="F7" s="71">
        <f t="shared" si="1"/>
        <v>96.270778359062064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794.9</v>
      </c>
      <c r="E8" s="79">
        <f>E9+E10-E11</f>
        <v>2120.02</v>
      </c>
      <c r="F8" s="71">
        <f t="shared" si="1"/>
        <v>266.70272990313248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1105.52</v>
      </c>
      <c r="E10" s="192">
        <v>2514.65</v>
      </c>
      <c r="F10" s="71">
        <f t="shared" si="1"/>
        <v>227.46309429046966</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310.62</v>
      </c>
      <c r="E11" s="192">
        <v>394.63</v>
      </c>
      <c r="F11" s="71">
        <f t="shared" si="1"/>
        <v>127.04590818363273</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488638.60000000009</v>
      </c>
      <c r="E12" s="79">
        <f t="shared" si="3"/>
        <v>469061.42000000016</v>
      </c>
      <c r="F12" s="71">
        <f t="shared" si="1"/>
        <v>95.993525685445249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443313.6100000001</v>
      </c>
      <c r="E13" s="79">
        <f t="shared" si="4"/>
        <v>425887.95000000007</v>
      </c>
      <c r="F13" s="71">
        <f t="shared" si="1"/>
        <v>96.069225124850107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1394053.11</v>
      </c>
      <c r="E15" s="192">
        <v>1394053.11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950739.5</v>
      </c>
      <c r="E18" s="192">
        <v>968165.16</v>
      </c>
      <c r="F18" s="71">
        <f t="shared" si="1"/>
        <v>101.83285326842947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41890.489999999991</v>
      </c>
      <c r="E19" s="79">
        <f t="shared" si="5"/>
        <v>37779.090000000084</v>
      </c>
      <c r="F19" s="71">
        <f t="shared" si="1"/>
        <v>90.185361880465209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362022.14</v>
      </c>
      <c r="E20" s="192">
        <v>379042.14</v>
      </c>
      <c r="F20" s="71">
        <f t="shared" si="1"/>
        <v>104.70136992174015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29941</v>
      </c>
      <c r="E21" s="192">
        <v>29941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1036.3</v>
      </c>
      <c r="E22" s="192">
        <v>1036.3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31210.83</v>
      </c>
      <c r="E24" s="192">
        <v>31210.83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404965.02</v>
      </c>
      <c r="E26" s="192">
        <v>404965.02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787284.8</v>
      </c>
      <c r="E28" s="192">
        <v>808416.2</v>
      </c>
      <c r="F28" s="71">
        <f t="shared" si="1"/>
        <v>102.68408586066946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3434.5</v>
      </c>
      <c r="E35" s="79">
        <f t="shared" si="7"/>
        <v>5394.380000000001</v>
      </c>
      <c r="F35" s="71">
        <f t="shared" si="1"/>
        <v>157.06449264812932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21751.3</v>
      </c>
      <c r="E36" s="192">
        <v>23711.18</v>
      </c>
      <c r="F36" s="71">
        <f t="shared" si="1"/>
        <v>109.01040397585433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18316.8</v>
      </c>
      <c r="E40" s="192">
        <v>18316.8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23948.639999999999</v>
      </c>
      <c r="E47" s="192">
        <v>23948.639999999999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23948.639999999999</v>
      </c>
      <c r="E50" s="192">
        <v>23948.639999999999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34278</v>
      </c>
      <c r="E54" s="192">
        <v>44585</v>
      </c>
      <c r="F54" s="71">
        <f t="shared" si="1"/>
        <v>130.06884882431879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34278</v>
      </c>
      <c r="E55" s="192">
        <v>44585</v>
      </c>
      <c r="F55" s="71">
        <f t="shared" si="1"/>
        <v>130.06884882431879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133225.16</v>
      </c>
      <c r="E69" s="79">
        <f>E70+E82+E88+E119+E135+E147+E165+E171</f>
        <v>148826.6</v>
      </c>
      <c r="F69" s="71">
        <f t="shared" si="1"/>
        <v>111.71058079419834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16011.41</v>
      </c>
      <c r="E70" s="79">
        <f t="shared" si="12"/>
        <v>14173.9</v>
      </c>
      <c r="F70" s="71">
        <f t="shared" si="1"/>
        <v>88.52374650327485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15534.72</v>
      </c>
      <c r="E71" s="79">
        <f t="shared" si="13"/>
        <v>14100.82</v>
      </c>
      <c r="F71" s="71">
        <f t="shared" si="1"/>
        <v>90.769708111893877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15534.72</v>
      </c>
      <c r="E73" s="192">
        <v>14100.82</v>
      </c>
      <c r="F73" s="71">
        <f t="shared" si="1"/>
        <v>90.769708111893877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476.69</v>
      </c>
      <c r="E80" s="192">
        <v>73.08</v>
      </c>
      <c r="F80" s="71">
        <f t="shared" si="1"/>
        <v>15.330718076737501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4079.25</v>
      </c>
      <c r="E82" s="79">
        <f>SUM(E83:E85)-E86+E87</f>
        <v>6942.45</v>
      </c>
      <c r="F82" s="71">
        <f t="shared" si="1"/>
        <v>170.1893730465159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66.92</v>
      </c>
      <c r="E85" s="192">
        <v>665.33</v>
      </c>
      <c r="F85" s="71">
        <f t="shared" si="1"/>
        <v>994.21697549312626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4012.33</v>
      </c>
      <c r="E87" s="192">
        <v>6277.12</v>
      </c>
      <c r="F87" s="71">
        <f t="shared" si="1"/>
        <v>156.44575595726172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127710.25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127710.25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127710.25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113134.5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113134.5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622658.66</v>
      </c>
      <c r="E176" s="79">
        <f>E177+E251</f>
        <v>620008.04</v>
      </c>
      <c r="F176" s="71">
        <f t="shared" si="1"/>
        <v>99.574306089310639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120280.54</v>
      </c>
      <c r="E177" s="79">
        <f>E178+E197+E203+E219+E247+E248</f>
        <v>140440.58000000002</v>
      </c>
      <c r="F177" s="71">
        <f t="shared" si="1"/>
        <v>116.76084926123546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120280.54</v>
      </c>
      <c r="E178" s="79">
        <f>SUM(E179:E181)+E185+E186+SUM(E194:E196)</f>
        <v>136528.20000000001</v>
      </c>
      <c r="F178" s="71">
        <f t="shared" si="1"/>
        <v>113.50813689396475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113759.79</v>
      </c>
      <c r="E179" s="192">
        <v>130740.32</v>
      </c>
      <c r="F179" s="71">
        <f t="shared" si="1"/>
        <v>114.92665378513797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2007</v>
      </c>
      <c r="E180" s="192">
        <v>5712.71</v>
      </c>
      <c r="F180" s="71">
        <f t="shared" si="1"/>
        <v>284.6392625809666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48.79</v>
      </c>
      <c r="E181" s="79">
        <f t="shared" si="28"/>
        <v>75.17</v>
      </c>
      <c r="F181" s="71">
        <f t="shared" si="1"/>
        <v>154.06845665095307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48.79</v>
      </c>
      <c r="E184" s="192">
        <v>75.17</v>
      </c>
      <c r="F184" s="71">
        <f t="shared" si="1"/>
        <v>154.06845665095307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4464.96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3912.38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502378.12</v>
      </c>
      <c r="E251" s="79">
        <f>+E252+E255-E264+E274+E291</f>
        <v>479567.46</v>
      </c>
      <c r="F251" s="71">
        <f t="shared" si="1"/>
        <v>95.459463879517699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489433.5</v>
      </c>
      <c r="E252" s="79">
        <f>E253-E254</f>
        <v>471181.44</v>
      </c>
      <c r="F252" s="71">
        <f t="shared" si="1"/>
        <v>96.270778359062064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489433.5</v>
      </c>
      <c r="E253" s="192">
        <v>471181.44</v>
      </c>
      <c r="F253" s="71">
        <f t="shared" si="1"/>
        <v>96.270778359062064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12944.619999999999</v>
      </c>
      <c r="E255" s="79">
        <f>E256-E260</f>
        <v>-119324.23</v>
      </c>
      <c r="F255" s="71">
        <f t="shared" si="1"/>
        <v>-921.80558409594107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24901.14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24901.14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11956.52</v>
      </c>
      <c r="E260" s="79">
        <f>SUM(E261:E263)</f>
        <v>119324.23</v>
      </c>
      <c r="F260" s="71">
        <f t="shared" si="1"/>
        <v>997.98461425230744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96465.68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11956.52</v>
      </c>
      <c r="E262" s="192">
        <v>22858.55</v>
      </c>
      <c r="F262" s="71">
        <f t="shared" si="1"/>
        <v>191.18062780809132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127710.25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127710.25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127710.25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127710.25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4012.33</v>
      </c>
      <c r="E308" s="192">
        <v>6277.12</v>
      </c>
      <c r="F308" s="71">
        <f t="shared" si="43"/>
        <v>156.44575595726172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415.04</v>
      </c>
      <c r="E336" s="192">
        <v>2750.28</v>
      </c>
      <c r="F336" s="71">
        <f t="shared" si="43"/>
        <v>662.65420200462609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119865.5</v>
      </c>
      <c r="E337" s="192">
        <f>137690.3-3912.38</f>
        <v>133777.91999999998</v>
      </c>
      <c r="F337" s="71">
        <f t="shared" si="43"/>
        <v>111.60669250117839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3598.04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665.33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3247.05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800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B94" zoomScale="110" zoomScaleNormal="11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1465357.15</v>
      </c>
      <c r="E114" s="60">
        <f t="shared" si="22"/>
        <v>1774282.8</v>
      </c>
      <c r="F114" s="45">
        <f t="shared" si="1"/>
        <v>121.08193555407296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1465357.15</v>
      </c>
      <c r="E118" s="60">
        <f t="shared" si="24"/>
        <v>1774282.8</v>
      </c>
      <c r="F118" s="45">
        <f t="shared" si="1"/>
        <v>121.08193555407296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1465357.15</v>
      </c>
      <c r="E120" s="194">
        <v>1774282.8</v>
      </c>
      <c r="F120" s="45">
        <f t="shared" si="1"/>
        <v>121.08193555407296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1465357.15</v>
      </c>
      <c r="E141" s="81">
        <f t="shared" si="28"/>
        <v>1774282.8</v>
      </c>
      <c r="F141" s="61">
        <f t="shared" si="1"/>
        <v>121.08193555407296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B1" zoomScale="110" zoomScaleNormal="110" workbookViewId="0">
      <selection activeCell="D8" sqref="D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38641.07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38641.07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38641.07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84.01</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38557.06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110" zoomScaleNormal="11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120280.54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1684375.2099999997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1614884.9999999998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1486492.46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127636.14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730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26.4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20997.03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48493.18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1664215.17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1594172.38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1469511.93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123930.43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703.62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26.4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20997.03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49045.760000000002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140440.57999999984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2750.28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2750.28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2750.28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2750.28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137690.30000000002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f>130740.32+3912.38</f>
        <v>134652.70000000001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3037.6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110" zoomScaleNormal="11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18598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2026-01-30T03:18:15Z</dcterms:modified>
</cp:coreProperties>
</file>